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년\1. 2025년 경기도박물관 계약\78.경기도박물관 지하 1층 유휴공간 리모델링 공사의 조달청 입찰\입찰공고문\"/>
    </mc:Choice>
  </mc:AlternateContent>
  <xr:revisionPtr revIDLastSave="0" documentId="13_ncr:1_{ADE6604D-AB12-4DD1-A8F5-9907F21004A1}" xr6:coauthVersionLast="47" xr6:coauthVersionMax="47" xr10:uidLastSave="{00000000-0000-0000-0000-000000000000}"/>
  <bookViews>
    <workbookView xWindow="-120" yWindow="-120" windowWidth="29040" windowHeight="15720" xr2:uid="{6AE260BB-97D9-4EED-ACE8-05242C392C23}"/>
  </bookViews>
  <sheets>
    <sheet name="공종별집계표" sheetId="7" r:id="rId1"/>
    <sheet name="공종별내역서" sheetId="6" r:id="rId2"/>
    <sheet name="일위대가목록" sheetId="5" r:id="rId3"/>
    <sheet name="일위대가" sheetId="4" r:id="rId4"/>
    <sheet name="단가대비표" sheetId="3" r:id="rId5"/>
    <sheet name=" 공사설정 " sheetId="2" state="hidden" r:id="rId6"/>
    <sheet name="Sheet1" sheetId="1" state="hidden" r:id="rId7"/>
  </sheets>
  <definedNames>
    <definedName name="_xlnm.Print_Area" localSheetId="1">공종별내역서!$A$1:$M$171</definedName>
    <definedName name="_xlnm.Print_Area" localSheetId="0">공종별집계표!$A$1:$M$27</definedName>
    <definedName name="_xlnm.Print_Area" localSheetId="4">단가대비표!$A$1:$X$27</definedName>
    <definedName name="_xlnm.Print_Area" localSheetId="3">일위대가!$A$1:$M$149</definedName>
    <definedName name="_xlnm.Print_Area" localSheetId="2">일위대가목록!$A$1:$M$31</definedName>
    <definedName name="_xlnm.Print_Titles" localSheetId="1">공종별내역서!$1:$3</definedName>
    <definedName name="_xlnm.Print_Titles" localSheetId="0">공종별집계표!$1:$4</definedName>
    <definedName name="_xlnm.Print_Titles" localSheetId="4">단가대비표!$1:$4</definedName>
    <definedName name="_xlnm.Print_Titles" localSheetId="3">일위대가!$1:$3</definedName>
    <definedName name="_xlnm.Print_Titles" localSheetId="2">일위대가목록!$1:$3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26" i="6" l="1"/>
  <c r="G126" i="6"/>
  <c r="I125" i="6"/>
  <c r="J125" i="6" s="1"/>
  <c r="G125" i="6"/>
  <c r="I79" i="6"/>
  <c r="G79" i="6"/>
  <c r="I65" i="6"/>
  <c r="G65" i="6"/>
  <c r="I64" i="6"/>
  <c r="G64" i="6"/>
  <c r="I63" i="6"/>
  <c r="J63" i="6" s="1"/>
  <c r="G63" i="6"/>
  <c r="I62" i="6"/>
  <c r="G62" i="6"/>
  <c r="I7" i="6"/>
  <c r="J7" i="6" s="1"/>
  <c r="G7" i="6"/>
  <c r="I136" i="4"/>
  <c r="J136" i="4" s="1"/>
  <c r="G136" i="4"/>
  <c r="H136" i="4" s="1"/>
  <c r="E136" i="4"/>
  <c r="F136" i="4" s="1"/>
  <c r="I135" i="4"/>
  <c r="J135" i="4" s="1"/>
  <c r="J137" i="4" s="1"/>
  <c r="G28" i="5" s="1"/>
  <c r="I61" i="6" s="1"/>
  <c r="J61" i="6" s="1"/>
  <c r="G135" i="4"/>
  <c r="H135" i="4" s="1"/>
  <c r="E135" i="4"/>
  <c r="I131" i="4"/>
  <c r="G131" i="4"/>
  <c r="H131" i="4" s="1"/>
  <c r="E131" i="4"/>
  <c r="I130" i="4"/>
  <c r="G130" i="4"/>
  <c r="E130" i="4"/>
  <c r="I126" i="4"/>
  <c r="G126" i="4"/>
  <c r="H126" i="4" s="1"/>
  <c r="E126" i="4"/>
  <c r="F126" i="4" s="1"/>
  <c r="I125" i="4"/>
  <c r="J125" i="4" s="1"/>
  <c r="G125" i="4"/>
  <c r="H125" i="4" s="1"/>
  <c r="E125" i="4"/>
  <c r="I116" i="4"/>
  <c r="J116" i="4" s="1"/>
  <c r="G116" i="4"/>
  <c r="H116" i="4" s="1"/>
  <c r="E116" i="4"/>
  <c r="I115" i="4"/>
  <c r="G115" i="4"/>
  <c r="E115" i="4"/>
  <c r="I110" i="4"/>
  <c r="G110" i="4"/>
  <c r="H110" i="4" s="1"/>
  <c r="E110" i="4"/>
  <c r="F110" i="4" s="1"/>
  <c r="I109" i="4"/>
  <c r="J109" i="4" s="1"/>
  <c r="G109" i="4"/>
  <c r="H109" i="4" s="1"/>
  <c r="E109" i="4"/>
  <c r="I104" i="4"/>
  <c r="J104" i="4" s="1"/>
  <c r="G104" i="4"/>
  <c r="H104" i="4" s="1"/>
  <c r="E104" i="4"/>
  <c r="F104" i="4" s="1"/>
  <c r="I103" i="4"/>
  <c r="J103" i="4" s="1"/>
  <c r="G103" i="4"/>
  <c r="E103" i="4"/>
  <c r="I98" i="4"/>
  <c r="G98" i="4"/>
  <c r="E98" i="4"/>
  <c r="F98" i="4" s="1"/>
  <c r="I97" i="4"/>
  <c r="J97" i="4" s="1"/>
  <c r="G97" i="4"/>
  <c r="H97" i="4" s="1"/>
  <c r="E99" i="4" s="1"/>
  <c r="F99" i="4" s="1"/>
  <c r="E97" i="4"/>
  <c r="I92" i="4"/>
  <c r="G92" i="4"/>
  <c r="H92" i="4" s="1"/>
  <c r="E92" i="4"/>
  <c r="F92" i="4" s="1"/>
  <c r="I91" i="4"/>
  <c r="J91" i="4" s="1"/>
  <c r="G91" i="4"/>
  <c r="H91" i="4" s="1"/>
  <c r="E91" i="4"/>
  <c r="I86" i="4"/>
  <c r="J86" i="4" s="1"/>
  <c r="G86" i="4"/>
  <c r="H86" i="4" s="1"/>
  <c r="E86" i="4"/>
  <c r="F86" i="4" s="1"/>
  <c r="I85" i="4"/>
  <c r="J85" i="4" s="1"/>
  <c r="G85" i="4"/>
  <c r="E85" i="4"/>
  <c r="I80" i="4"/>
  <c r="G80" i="4"/>
  <c r="K80" i="4" s="1"/>
  <c r="E80" i="4"/>
  <c r="I79" i="4"/>
  <c r="G79" i="4"/>
  <c r="E79" i="4"/>
  <c r="F79" i="4" s="1"/>
  <c r="I74" i="4"/>
  <c r="G74" i="4"/>
  <c r="H74" i="4" s="1"/>
  <c r="E74" i="4"/>
  <c r="F74" i="4" s="1"/>
  <c r="I73" i="4"/>
  <c r="J73" i="4" s="1"/>
  <c r="G73" i="4"/>
  <c r="H73" i="4" s="1"/>
  <c r="E73" i="4"/>
  <c r="F73" i="4" s="1"/>
  <c r="I68" i="4"/>
  <c r="G68" i="4"/>
  <c r="H68" i="4" s="1"/>
  <c r="E68" i="4"/>
  <c r="I67" i="4"/>
  <c r="G67" i="4"/>
  <c r="E67" i="4"/>
  <c r="I62" i="4"/>
  <c r="G62" i="4"/>
  <c r="E62" i="4"/>
  <c r="I61" i="4"/>
  <c r="G61" i="4"/>
  <c r="H61" i="4" s="1"/>
  <c r="E61" i="4"/>
  <c r="I57" i="4"/>
  <c r="J57" i="4" s="1"/>
  <c r="G57" i="4"/>
  <c r="H57" i="4" s="1"/>
  <c r="E57" i="4"/>
  <c r="F57" i="4" s="1"/>
  <c r="I56" i="4"/>
  <c r="J56" i="4" s="1"/>
  <c r="J58" i="4" s="1"/>
  <c r="G14" i="5" s="1"/>
  <c r="I144" i="4" s="1"/>
  <c r="J144" i="4" s="1"/>
  <c r="G56" i="4"/>
  <c r="E56" i="4"/>
  <c r="I36" i="4"/>
  <c r="G36" i="4"/>
  <c r="H36" i="4" s="1"/>
  <c r="E36" i="4"/>
  <c r="F36" i="4" s="1"/>
  <c r="I35" i="4"/>
  <c r="G35" i="4"/>
  <c r="H35" i="4" s="1"/>
  <c r="E35" i="4"/>
  <c r="I30" i="4"/>
  <c r="G30" i="4"/>
  <c r="H30" i="4" s="1"/>
  <c r="E31" i="4" s="1"/>
  <c r="F31" i="4" s="1"/>
  <c r="E30" i="4"/>
  <c r="I29" i="4"/>
  <c r="J29" i="4" s="1"/>
  <c r="G29" i="4"/>
  <c r="H29" i="4" s="1"/>
  <c r="I24" i="4"/>
  <c r="J24" i="4" s="1"/>
  <c r="G24" i="4"/>
  <c r="H24" i="4" s="1"/>
  <c r="E25" i="4" s="1"/>
  <c r="F25" i="4" s="1"/>
  <c r="L25" i="4" s="1"/>
  <c r="E24" i="4"/>
  <c r="I23" i="4"/>
  <c r="G23" i="4"/>
  <c r="I22" i="4"/>
  <c r="G22" i="4"/>
  <c r="I17" i="4"/>
  <c r="G17" i="4"/>
  <c r="H17" i="4" s="1"/>
  <c r="E18" i="4" s="1"/>
  <c r="F18" i="4" s="1"/>
  <c r="L18" i="4" s="1"/>
  <c r="E17" i="4"/>
  <c r="I16" i="4"/>
  <c r="G16" i="4"/>
  <c r="I15" i="4"/>
  <c r="J15" i="4" s="1"/>
  <c r="G15" i="4"/>
  <c r="H15" i="4" s="1"/>
  <c r="I14" i="4"/>
  <c r="G14" i="4"/>
  <c r="I13" i="4"/>
  <c r="G13" i="4"/>
  <c r="I9" i="4"/>
  <c r="G9" i="4"/>
  <c r="K9" i="4" s="1"/>
  <c r="E9" i="4"/>
  <c r="I5" i="4"/>
  <c r="G5" i="4"/>
  <c r="H5" i="4" s="1"/>
  <c r="H6" i="4" s="1"/>
  <c r="F4" i="5" s="1"/>
  <c r="G121" i="4" s="1"/>
  <c r="H121" i="4" s="1"/>
  <c r="H122" i="4" s="1"/>
  <c r="F25" i="5" s="1"/>
  <c r="G101" i="6" s="1"/>
  <c r="H101" i="6" s="1"/>
  <c r="E5" i="4"/>
  <c r="K5" i="4" s="1"/>
  <c r="O19" i="3"/>
  <c r="E79" i="6" s="1"/>
  <c r="O18" i="3"/>
  <c r="E65" i="6" s="1"/>
  <c r="O17" i="3"/>
  <c r="E64" i="6" s="1"/>
  <c r="O16" i="3"/>
  <c r="E63" i="6" s="1"/>
  <c r="O15" i="3"/>
  <c r="E62" i="6" s="1"/>
  <c r="O14" i="3"/>
  <c r="E22" i="4" s="1"/>
  <c r="O13" i="3"/>
  <c r="E7" i="6" s="1"/>
  <c r="O12" i="3"/>
  <c r="E29" i="4" s="1"/>
  <c r="F29" i="4" s="1"/>
  <c r="L29" i="4" s="1"/>
  <c r="O11" i="3"/>
  <c r="E23" i="4" s="1"/>
  <c r="F23" i="4" s="1"/>
  <c r="O10" i="3"/>
  <c r="E126" i="6" s="1"/>
  <c r="O9" i="3"/>
  <c r="E125" i="6" s="1"/>
  <c r="O8" i="3"/>
  <c r="E13" i="4" s="1"/>
  <c r="F13" i="4" s="1"/>
  <c r="O7" i="3"/>
  <c r="E14" i="4" s="1"/>
  <c r="F14" i="4" s="1"/>
  <c r="O6" i="3"/>
  <c r="E16" i="4" s="1"/>
  <c r="O5" i="3"/>
  <c r="E15" i="4" s="1"/>
  <c r="F15" i="4" s="1"/>
  <c r="L15" i="4" s="1"/>
  <c r="F131" i="4"/>
  <c r="J131" i="4"/>
  <c r="F130" i="4"/>
  <c r="H130" i="4"/>
  <c r="J130" i="4"/>
  <c r="J132" i="4" s="1"/>
  <c r="G27" i="5" s="1"/>
  <c r="I60" i="6" s="1"/>
  <c r="J60" i="6" s="1"/>
  <c r="K130" i="4"/>
  <c r="J126" i="4"/>
  <c r="F125" i="4"/>
  <c r="H117" i="4"/>
  <c r="J117" i="4"/>
  <c r="F116" i="4"/>
  <c r="F115" i="4"/>
  <c r="H115" i="4"/>
  <c r="J115" i="4"/>
  <c r="K115" i="4"/>
  <c r="H111" i="4"/>
  <c r="J111" i="4"/>
  <c r="J110" i="4"/>
  <c r="F109" i="4"/>
  <c r="H105" i="4"/>
  <c r="J105" i="4"/>
  <c r="F103" i="4"/>
  <c r="H99" i="4"/>
  <c r="J99" i="4"/>
  <c r="H98" i="4"/>
  <c r="J98" i="4"/>
  <c r="F97" i="4"/>
  <c r="H93" i="4"/>
  <c r="J93" i="4"/>
  <c r="J92" i="4"/>
  <c r="F91" i="4"/>
  <c r="H87" i="4"/>
  <c r="J87" i="4"/>
  <c r="F85" i="4"/>
  <c r="H85" i="4"/>
  <c r="E87" i="4" s="1"/>
  <c r="F87" i="4" s="1"/>
  <c r="L87" i="4" s="1"/>
  <c r="H81" i="4"/>
  <c r="J81" i="4"/>
  <c r="F80" i="4"/>
  <c r="J80" i="4"/>
  <c r="H79" i="4"/>
  <c r="J79" i="4"/>
  <c r="J82" i="4" s="1"/>
  <c r="G18" i="5" s="1"/>
  <c r="I53" i="6" s="1"/>
  <c r="J53" i="6" s="1"/>
  <c r="K79" i="4"/>
  <c r="H75" i="4"/>
  <c r="J75" i="4"/>
  <c r="J74" i="4"/>
  <c r="H69" i="4"/>
  <c r="J69" i="4"/>
  <c r="F68" i="4"/>
  <c r="F67" i="4"/>
  <c r="H67" i="4"/>
  <c r="J67" i="4"/>
  <c r="K67" i="4"/>
  <c r="H63" i="4"/>
  <c r="J63" i="4"/>
  <c r="H62" i="4"/>
  <c r="J62" i="4"/>
  <c r="F61" i="4"/>
  <c r="J61" i="4"/>
  <c r="F56" i="4"/>
  <c r="J36" i="4"/>
  <c r="F35" i="4"/>
  <c r="J35" i="4"/>
  <c r="K35" i="4"/>
  <c r="H31" i="4"/>
  <c r="J31" i="4"/>
  <c r="F30" i="4"/>
  <c r="J30" i="4"/>
  <c r="H25" i="4"/>
  <c r="J25" i="4"/>
  <c r="H23" i="4"/>
  <c r="J23" i="4"/>
  <c r="K23" i="4"/>
  <c r="H22" i="4"/>
  <c r="J22" i="4"/>
  <c r="H18" i="4"/>
  <c r="J18" i="4"/>
  <c r="F17" i="4"/>
  <c r="J17" i="4"/>
  <c r="H16" i="4"/>
  <c r="J16" i="4"/>
  <c r="H14" i="4"/>
  <c r="H13" i="4"/>
  <c r="J13" i="4"/>
  <c r="K13" i="4"/>
  <c r="F9" i="4"/>
  <c r="F10" i="4" s="1"/>
  <c r="E5" i="5" s="1"/>
  <c r="E148" i="4" s="1"/>
  <c r="F148" i="4" s="1"/>
  <c r="H9" i="4"/>
  <c r="H10" i="4" s="1"/>
  <c r="F5" i="5" s="1"/>
  <c r="G148" i="4" s="1"/>
  <c r="H148" i="4" s="1"/>
  <c r="H149" i="4" s="1"/>
  <c r="F31" i="5" s="1"/>
  <c r="G102" i="6" s="1"/>
  <c r="H102" i="6" s="1"/>
  <c r="J9" i="4"/>
  <c r="J10" i="4" s="1"/>
  <c r="G5" i="5" s="1"/>
  <c r="I148" i="4" s="1"/>
  <c r="J148" i="4" s="1"/>
  <c r="J149" i="4" s="1"/>
  <c r="G31" i="5" s="1"/>
  <c r="I102" i="6" s="1"/>
  <c r="J102" i="6" s="1"/>
  <c r="F5" i="4"/>
  <c r="F6" i="4" s="1"/>
  <c r="E4" i="5" s="1"/>
  <c r="E121" i="4" s="1"/>
  <c r="J5" i="4"/>
  <c r="J6" i="4" s="1"/>
  <c r="G4" i="5" s="1"/>
  <c r="I121" i="4" s="1"/>
  <c r="J121" i="4" s="1"/>
  <c r="J122" i="4" s="1"/>
  <c r="G25" i="5" s="1"/>
  <c r="I101" i="6" s="1"/>
  <c r="J101" i="6" s="1"/>
  <c r="H126" i="6"/>
  <c r="J126" i="6"/>
  <c r="H125" i="6"/>
  <c r="H147" i="6" s="1"/>
  <c r="G14" i="7" s="1"/>
  <c r="H14" i="7" s="1"/>
  <c r="G13" i="7" s="1"/>
  <c r="H13" i="7" s="1"/>
  <c r="H79" i="6"/>
  <c r="J79" i="6"/>
  <c r="H65" i="6"/>
  <c r="J65" i="6"/>
  <c r="H64" i="6"/>
  <c r="J64" i="6"/>
  <c r="H63" i="6"/>
  <c r="H62" i="6"/>
  <c r="J62" i="6"/>
  <c r="H7" i="6"/>
  <c r="K92" i="4" l="1"/>
  <c r="K62" i="4"/>
  <c r="L74" i="4"/>
  <c r="L98" i="4"/>
  <c r="K17" i="4"/>
  <c r="K30" i="4"/>
  <c r="H80" i="4"/>
  <c r="L80" i="4" s="1"/>
  <c r="K91" i="4"/>
  <c r="K131" i="4"/>
  <c r="L9" i="4"/>
  <c r="E117" i="4"/>
  <c r="F117" i="4" s="1"/>
  <c r="L115" i="4"/>
  <c r="K61" i="4"/>
  <c r="K16" i="4"/>
  <c r="F16" i="4"/>
  <c r="L16" i="4" s="1"/>
  <c r="K62" i="6"/>
  <c r="F62" i="6"/>
  <c r="F63" i="6"/>
  <c r="K63" i="6"/>
  <c r="K7" i="6"/>
  <c r="F7" i="6"/>
  <c r="J88" i="4"/>
  <c r="G19" i="5" s="1"/>
  <c r="I54" i="6" s="1"/>
  <c r="J54" i="6" s="1"/>
  <c r="L85" i="4"/>
  <c r="F22" i="4"/>
  <c r="L22" i="4" s="1"/>
  <c r="K22" i="4"/>
  <c r="K125" i="6"/>
  <c r="F125" i="6"/>
  <c r="L125" i="6" s="1"/>
  <c r="H88" i="4"/>
  <c r="F19" i="5" s="1"/>
  <c r="G54" i="6" s="1"/>
  <c r="H54" i="6" s="1"/>
  <c r="L126" i="4"/>
  <c r="K36" i="4"/>
  <c r="F62" i="4"/>
  <c r="K85" i="4"/>
  <c r="K97" i="4"/>
  <c r="L23" i="4"/>
  <c r="L79" i="4"/>
  <c r="H118" i="4"/>
  <c r="F24" i="5" s="1"/>
  <c r="G58" i="6" s="1"/>
  <c r="H58" i="6" s="1"/>
  <c r="H32" i="4"/>
  <c r="F8" i="5" s="1"/>
  <c r="G5" i="6" s="1"/>
  <c r="H5" i="6" s="1"/>
  <c r="H37" i="4"/>
  <c r="F9" i="5" s="1"/>
  <c r="G140" i="4" s="1"/>
  <c r="H140" i="4" s="1"/>
  <c r="H141" i="4" s="1"/>
  <c r="F29" i="5" s="1"/>
  <c r="G29" i="6" s="1"/>
  <c r="H29" i="6" s="1"/>
  <c r="J32" i="4"/>
  <c r="G8" i="5" s="1"/>
  <c r="I5" i="6" s="1"/>
  <c r="J5" i="6" s="1"/>
  <c r="J27" i="6" s="1"/>
  <c r="I7" i="7" s="1"/>
  <c r="J7" i="7" s="1"/>
  <c r="J94" i="4"/>
  <c r="G20" i="5" s="1"/>
  <c r="I55" i="6" s="1"/>
  <c r="J55" i="6" s="1"/>
  <c r="L31" i="4"/>
  <c r="H82" i="4"/>
  <c r="F18" i="5" s="1"/>
  <c r="G53" i="6" s="1"/>
  <c r="H53" i="6" s="1"/>
  <c r="K98" i="4"/>
  <c r="L57" i="4"/>
  <c r="L104" i="4"/>
  <c r="F127" i="4"/>
  <c r="J118" i="4"/>
  <c r="G24" i="5" s="1"/>
  <c r="E69" i="4"/>
  <c r="F69" i="4" s="1"/>
  <c r="L69" i="4" s="1"/>
  <c r="K126" i="4"/>
  <c r="K109" i="4"/>
  <c r="K125" i="4"/>
  <c r="J147" i="6"/>
  <c r="I14" i="7" s="1"/>
  <c r="J14" i="7" s="1"/>
  <c r="I13" i="7" s="1"/>
  <c r="J13" i="7" s="1"/>
  <c r="H100" i="4"/>
  <c r="F21" i="5" s="1"/>
  <c r="G77" i="6" s="1"/>
  <c r="H77" i="6" s="1"/>
  <c r="H76" i="4"/>
  <c r="F17" i="5" s="1"/>
  <c r="G48" i="4" s="1"/>
  <c r="H48" i="4" s="1"/>
  <c r="H49" i="4" s="1"/>
  <c r="F12" i="5" s="1"/>
  <c r="G32" i="6" s="1"/>
  <c r="H32" i="6" s="1"/>
  <c r="J76" i="4"/>
  <c r="G17" i="5" s="1"/>
  <c r="I48" i="4" s="1"/>
  <c r="J48" i="4" s="1"/>
  <c r="J49" i="4" s="1"/>
  <c r="G12" i="5" s="1"/>
  <c r="I32" i="6" s="1"/>
  <c r="J32" i="6" s="1"/>
  <c r="J112" i="4"/>
  <c r="G23" i="5" s="1"/>
  <c r="I57" i="6" s="1"/>
  <c r="J57" i="6" s="1"/>
  <c r="L148" i="4"/>
  <c r="F149" i="4"/>
  <c r="K24" i="4"/>
  <c r="F24" i="4"/>
  <c r="L24" i="4" s="1"/>
  <c r="J68" i="4"/>
  <c r="J70" i="4" s="1"/>
  <c r="G16" i="5" s="1"/>
  <c r="I52" i="4" s="1"/>
  <c r="J52" i="4" s="1"/>
  <c r="J53" i="4" s="1"/>
  <c r="G13" i="5" s="1"/>
  <c r="I33" i="6" s="1"/>
  <c r="J33" i="6" s="1"/>
  <c r="K68" i="4"/>
  <c r="K103" i="4"/>
  <c r="H103" i="4"/>
  <c r="H106" i="4" s="1"/>
  <c r="F22" i="5" s="1"/>
  <c r="G56" i="6" s="1"/>
  <c r="H56" i="6" s="1"/>
  <c r="K64" i="6"/>
  <c r="F64" i="6"/>
  <c r="L64" i="6" s="1"/>
  <c r="F65" i="6"/>
  <c r="L65" i="6" s="1"/>
  <c r="K65" i="6"/>
  <c r="F79" i="6"/>
  <c r="L79" i="6" s="1"/>
  <c r="K79" i="6"/>
  <c r="E93" i="4"/>
  <c r="F93" i="4" s="1"/>
  <c r="H94" i="4"/>
  <c r="F20" i="5" s="1"/>
  <c r="G55" i="6" s="1"/>
  <c r="H55" i="6" s="1"/>
  <c r="J123" i="6"/>
  <c r="I12" i="7" s="1"/>
  <c r="J12" i="7" s="1"/>
  <c r="K56" i="4"/>
  <c r="H56" i="4"/>
  <c r="H58" i="4" s="1"/>
  <c r="F14" i="5" s="1"/>
  <c r="G144" i="4" s="1"/>
  <c r="H144" i="4" s="1"/>
  <c r="H145" i="4" s="1"/>
  <c r="F30" i="5" s="1"/>
  <c r="G81" i="6" s="1"/>
  <c r="H81" i="6" s="1"/>
  <c r="F121" i="4"/>
  <c r="K121" i="4"/>
  <c r="L116" i="4"/>
  <c r="H123" i="6"/>
  <c r="G12" i="7" s="1"/>
  <c r="H12" i="7" s="1"/>
  <c r="I58" i="6"/>
  <c r="J58" i="6" s="1"/>
  <c r="I78" i="6"/>
  <c r="J78" i="6" s="1"/>
  <c r="K14" i="4"/>
  <c r="J14" i="4"/>
  <c r="J19" i="4" s="1"/>
  <c r="G6" i="5" s="1"/>
  <c r="I80" i="6" s="1"/>
  <c r="J80" i="6" s="1"/>
  <c r="K148" i="4"/>
  <c r="H19" i="4"/>
  <c r="F6" i="5" s="1"/>
  <c r="G80" i="6" s="1"/>
  <c r="H80" i="6" s="1"/>
  <c r="K126" i="6"/>
  <c r="F126" i="6"/>
  <c r="L126" i="6" s="1"/>
  <c r="L36" i="4"/>
  <c r="F135" i="4"/>
  <c r="K135" i="4"/>
  <c r="F58" i="4"/>
  <c r="E14" i="5" s="1"/>
  <c r="E144" i="4" s="1"/>
  <c r="H137" i="4"/>
  <c r="F28" i="5" s="1"/>
  <c r="G61" i="6" s="1"/>
  <c r="H61" i="6" s="1"/>
  <c r="L117" i="4"/>
  <c r="J64" i="4"/>
  <c r="G15" i="5" s="1"/>
  <c r="I44" i="4" s="1"/>
  <c r="J44" i="4" s="1"/>
  <c r="J45" i="4" s="1"/>
  <c r="G11" i="5" s="1"/>
  <c r="I31" i="6" s="1"/>
  <c r="J31" i="6" s="1"/>
  <c r="K86" i="4"/>
  <c r="K73" i="4"/>
  <c r="K136" i="4"/>
  <c r="K104" i="4"/>
  <c r="K15" i="4"/>
  <c r="K57" i="4"/>
  <c r="L35" i="4"/>
  <c r="F37" i="4"/>
  <c r="L37" i="4" s="1"/>
  <c r="K29" i="4"/>
  <c r="H70" i="4"/>
  <c r="F16" i="5" s="1"/>
  <c r="G52" i="4" s="1"/>
  <c r="H52" i="4" s="1"/>
  <c r="H53" i="4" s="1"/>
  <c r="F13" i="5" s="1"/>
  <c r="G33" i="6" s="1"/>
  <c r="H33" i="6" s="1"/>
  <c r="K74" i="4"/>
  <c r="J26" i="4"/>
  <c r="G7" i="5" s="1"/>
  <c r="I6" i="6" s="1"/>
  <c r="J6" i="6" s="1"/>
  <c r="E81" i="4"/>
  <c r="F81" i="4" s="1"/>
  <c r="L81" i="4" s="1"/>
  <c r="K116" i="4"/>
  <c r="L131" i="4"/>
  <c r="H26" i="4"/>
  <c r="F7" i="5" s="1"/>
  <c r="G6" i="6" s="1"/>
  <c r="H6" i="6" s="1"/>
  <c r="J37" i="4"/>
  <c r="G9" i="5" s="1"/>
  <c r="I140" i="4" s="1"/>
  <c r="J140" i="4" s="1"/>
  <c r="J141" i="4" s="1"/>
  <c r="G29" i="5" s="1"/>
  <c r="I29" i="6" s="1"/>
  <c r="J29" i="6" s="1"/>
  <c r="L63" i="6"/>
  <c r="L62" i="6"/>
  <c r="L7" i="6"/>
  <c r="L149" i="4"/>
  <c r="E31" i="5"/>
  <c r="J145" i="4"/>
  <c r="G30" i="5" s="1"/>
  <c r="I81" i="6" s="1"/>
  <c r="J81" i="6" s="1"/>
  <c r="L136" i="4"/>
  <c r="H132" i="4"/>
  <c r="F27" i="5" s="1"/>
  <c r="G60" i="6" s="1"/>
  <c r="H60" i="6" s="1"/>
  <c r="L130" i="4"/>
  <c r="F132" i="4"/>
  <c r="J127" i="4"/>
  <c r="G26" i="5" s="1"/>
  <c r="I59" i="6" s="1"/>
  <c r="J59" i="6" s="1"/>
  <c r="L125" i="4"/>
  <c r="H127" i="4"/>
  <c r="F26" i="5" s="1"/>
  <c r="G59" i="6" s="1"/>
  <c r="H59" i="6" s="1"/>
  <c r="E26" i="5"/>
  <c r="E59" i="6" s="1"/>
  <c r="K117" i="4"/>
  <c r="F118" i="4"/>
  <c r="E111" i="4"/>
  <c r="F111" i="4" s="1"/>
  <c r="L111" i="4" s="1"/>
  <c r="L110" i="4"/>
  <c r="H112" i="4"/>
  <c r="F23" i="5" s="1"/>
  <c r="G57" i="6" s="1"/>
  <c r="H57" i="6" s="1"/>
  <c r="K110" i="4"/>
  <c r="L109" i="4"/>
  <c r="J106" i="4"/>
  <c r="G22" i="5" s="1"/>
  <c r="I56" i="6" s="1"/>
  <c r="J56" i="6" s="1"/>
  <c r="E105" i="4"/>
  <c r="J100" i="4"/>
  <c r="G21" i="5" s="1"/>
  <c r="I77" i="6" s="1"/>
  <c r="J77" i="6" s="1"/>
  <c r="L99" i="4"/>
  <c r="F100" i="4"/>
  <c r="L97" i="4"/>
  <c r="L92" i="4"/>
  <c r="L91" i="4"/>
  <c r="L86" i="4"/>
  <c r="K87" i="4"/>
  <c r="F88" i="4"/>
  <c r="L88" i="4" s="1"/>
  <c r="L73" i="4"/>
  <c r="E75" i="4"/>
  <c r="L68" i="4"/>
  <c r="L67" i="4"/>
  <c r="L62" i="4"/>
  <c r="E63" i="4"/>
  <c r="F63" i="4" s="1"/>
  <c r="L63" i="4" s="1"/>
  <c r="H64" i="4"/>
  <c r="F15" i="5" s="1"/>
  <c r="G40" i="4" s="1"/>
  <c r="H40" i="4" s="1"/>
  <c r="H41" i="4" s="1"/>
  <c r="F10" i="5" s="1"/>
  <c r="G30" i="6" s="1"/>
  <c r="H30" i="6" s="1"/>
  <c r="L61" i="4"/>
  <c r="L56" i="4"/>
  <c r="L30" i="4"/>
  <c r="F32" i="4"/>
  <c r="F26" i="4"/>
  <c r="E7" i="5" s="1"/>
  <c r="L17" i="4"/>
  <c r="L13" i="4"/>
  <c r="F19" i="4"/>
  <c r="H5" i="5"/>
  <c r="L10" i="4"/>
  <c r="L5" i="4"/>
  <c r="H4" i="5"/>
  <c r="L6" i="4"/>
  <c r="K99" i="4"/>
  <c r="K31" i="4"/>
  <c r="K25" i="4"/>
  <c r="K18" i="4"/>
  <c r="L118" i="4" l="1"/>
  <c r="K69" i="4"/>
  <c r="F70" i="4"/>
  <c r="E16" i="5" s="1"/>
  <c r="E52" i="4" s="1"/>
  <c r="F52" i="4" s="1"/>
  <c r="K81" i="4"/>
  <c r="L14" i="4"/>
  <c r="L58" i="4"/>
  <c r="L32" i="4"/>
  <c r="G78" i="6"/>
  <c r="H78" i="6" s="1"/>
  <c r="K63" i="4"/>
  <c r="H14" i="5"/>
  <c r="J75" i="6"/>
  <c r="I10" i="7" s="1"/>
  <c r="J10" i="7" s="1"/>
  <c r="H75" i="6"/>
  <c r="G10" i="7" s="1"/>
  <c r="H10" i="7" s="1"/>
  <c r="F112" i="4"/>
  <c r="L112" i="4" s="1"/>
  <c r="H27" i="6"/>
  <c r="G7" i="7" s="1"/>
  <c r="H7" i="7" s="1"/>
  <c r="F64" i="4"/>
  <c r="E15" i="5" s="1"/>
  <c r="J99" i="6"/>
  <c r="I11" i="7" s="1"/>
  <c r="J11" i="7" s="1"/>
  <c r="I40" i="4"/>
  <c r="J40" i="4" s="1"/>
  <c r="J41" i="4" s="1"/>
  <c r="G10" i="5" s="1"/>
  <c r="I30" i="6" s="1"/>
  <c r="J30" i="6" s="1"/>
  <c r="J51" i="6" s="1"/>
  <c r="I9" i="7" s="1"/>
  <c r="J9" i="7" s="1"/>
  <c r="K93" i="4"/>
  <c r="K144" i="4"/>
  <c r="F144" i="4"/>
  <c r="L19" i="4"/>
  <c r="F137" i="4"/>
  <c r="L135" i="4"/>
  <c r="F122" i="4"/>
  <c r="L121" i="4"/>
  <c r="L147" i="6"/>
  <c r="H99" i="6"/>
  <c r="G11" i="7" s="1"/>
  <c r="H11" i="7" s="1"/>
  <c r="H7" i="5"/>
  <c r="E6" i="6"/>
  <c r="H31" i="5"/>
  <c r="E102" i="6"/>
  <c r="L103" i="4"/>
  <c r="E9" i="5"/>
  <c r="F59" i="6"/>
  <c r="L59" i="6" s="1"/>
  <c r="K59" i="6"/>
  <c r="F147" i="6"/>
  <c r="E14" i="7" s="1"/>
  <c r="F82" i="4"/>
  <c r="L82" i="4" s="1"/>
  <c r="L132" i="4"/>
  <c r="E27" i="5"/>
  <c r="H26" i="5"/>
  <c r="L127" i="4"/>
  <c r="E24" i="5"/>
  <c r="K111" i="4"/>
  <c r="F105" i="4"/>
  <c r="K105" i="4"/>
  <c r="L100" i="4"/>
  <c r="E21" i="5"/>
  <c r="L93" i="4"/>
  <c r="F94" i="4"/>
  <c r="E19" i="5"/>
  <c r="F75" i="4"/>
  <c r="K75" i="4"/>
  <c r="G44" i="4"/>
  <c r="H44" i="4" s="1"/>
  <c r="H45" i="4" s="1"/>
  <c r="F11" i="5" s="1"/>
  <c r="G31" i="6" s="1"/>
  <c r="H31" i="6" s="1"/>
  <c r="H51" i="6" s="1"/>
  <c r="G9" i="7" s="1"/>
  <c r="H9" i="7" s="1"/>
  <c r="G8" i="7" s="1"/>
  <c r="H8" i="7" s="1"/>
  <c r="G6" i="7" s="1"/>
  <c r="H6" i="7" s="1"/>
  <c r="G5" i="7" s="1"/>
  <c r="H5" i="7" s="1"/>
  <c r="H27" i="7" s="1"/>
  <c r="E8" i="5"/>
  <c r="L26" i="4"/>
  <c r="E6" i="5"/>
  <c r="K52" i="4" l="1"/>
  <c r="H16" i="5"/>
  <c r="L70" i="4"/>
  <c r="L64" i="4"/>
  <c r="E23" i="5"/>
  <c r="I8" i="7"/>
  <c r="J8" i="7" s="1"/>
  <c r="I6" i="7" s="1"/>
  <c r="J6" i="7" s="1"/>
  <c r="I5" i="7" s="1"/>
  <c r="J5" i="7" s="1"/>
  <c r="J27" i="7" s="1"/>
  <c r="H27" i="5"/>
  <c r="E60" i="6"/>
  <c r="H23" i="5"/>
  <c r="E57" i="6"/>
  <c r="F6" i="6"/>
  <c r="L6" i="6" s="1"/>
  <c r="K6" i="6"/>
  <c r="H24" i="5"/>
  <c r="E58" i="6"/>
  <c r="E78" i="6"/>
  <c r="L122" i="4"/>
  <c r="E25" i="5"/>
  <c r="K14" i="7"/>
  <c r="F14" i="7"/>
  <c r="H9" i="5"/>
  <c r="E140" i="4"/>
  <c r="E28" i="5"/>
  <c r="L137" i="4"/>
  <c r="E18" i="5"/>
  <c r="H19" i="5"/>
  <c r="E54" i="6"/>
  <c r="F145" i="4"/>
  <c r="L144" i="4"/>
  <c r="H6" i="5"/>
  <c r="E80" i="6"/>
  <c r="H21" i="5"/>
  <c r="E77" i="6"/>
  <c r="H8" i="5"/>
  <c r="E5" i="6"/>
  <c r="F102" i="6"/>
  <c r="L102" i="6" s="1"/>
  <c r="K102" i="6"/>
  <c r="T15" i="7"/>
  <c r="L105" i="4"/>
  <c r="F106" i="4"/>
  <c r="L94" i="4"/>
  <c r="E20" i="5"/>
  <c r="L75" i="4"/>
  <c r="F76" i="4"/>
  <c r="F53" i="4"/>
  <c r="L52" i="4"/>
  <c r="H15" i="5"/>
  <c r="E40" i="4"/>
  <c r="E44" i="4"/>
  <c r="K78" i="6" l="1"/>
  <c r="F78" i="6"/>
  <c r="L78" i="6" s="1"/>
  <c r="K58" i="6"/>
  <c r="F58" i="6"/>
  <c r="L58" i="6" s="1"/>
  <c r="F57" i="6"/>
  <c r="L57" i="6" s="1"/>
  <c r="K57" i="6"/>
  <c r="H18" i="5"/>
  <c r="E53" i="6"/>
  <c r="F60" i="6"/>
  <c r="L60" i="6" s="1"/>
  <c r="K60" i="6"/>
  <c r="H20" i="5"/>
  <c r="E55" i="6"/>
  <c r="E61" i="6"/>
  <c r="H28" i="5"/>
  <c r="F140" i="4"/>
  <c r="K140" i="4"/>
  <c r="E13" i="7"/>
  <c r="L14" i="7"/>
  <c r="K5" i="6"/>
  <c r="F5" i="6"/>
  <c r="E101" i="6"/>
  <c r="H25" i="5"/>
  <c r="K77" i="6"/>
  <c r="F77" i="6"/>
  <c r="F80" i="6"/>
  <c r="L80" i="6" s="1"/>
  <c r="K80" i="6"/>
  <c r="E30" i="5"/>
  <c r="L145" i="4"/>
  <c r="K54" i="6"/>
  <c r="F54" i="6"/>
  <c r="L54" i="6" s="1"/>
  <c r="L106" i="4"/>
  <c r="E22" i="5"/>
  <c r="E17" i="5"/>
  <c r="L76" i="4"/>
  <c r="E13" i="5"/>
  <c r="L53" i="4"/>
  <c r="K44" i="4"/>
  <c r="F44" i="4"/>
  <c r="F40" i="4"/>
  <c r="K40" i="4"/>
  <c r="F27" i="6" l="1"/>
  <c r="E7" i="7" s="1"/>
  <c r="L5" i="6"/>
  <c r="L27" i="6" s="1"/>
  <c r="K13" i="7"/>
  <c r="F13" i="7"/>
  <c r="L13" i="7" s="1"/>
  <c r="T13" i="7" s="1"/>
  <c r="L140" i="4"/>
  <c r="F141" i="4"/>
  <c r="E81" i="6"/>
  <c r="H30" i="5"/>
  <c r="F61" i="6"/>
  <c r="L61" i="6" s="1"/>
  <c r="K61" i="6"/>
  <c r="F55" i="6"/>
  <c r="L55" i="6" s="1"/>
  <c r="K55" i="6"/>
  <c r="L77" i="6"/>
  <c r="H13" i="5"/>
  <c r="E33" i="6"/>
  <c r="K101" i="6"/>
  <c r="F101" i="6"/>
  <c r="F53" i="6"/>
  <c r="K53" i="6"/>
  <c r="H22" i="5"/>
  <c r="E56" i="6"/>
  <c r="H17" i="5"/>
  <c r="E48" i="4"/>
  <c r="F45" i="4"/>
  <c r="L44" i="4"/>
  <c r="F41" i="4"/>
  <c r="L40" i="4"/>
  <c r="L141" i="4" l="1"/>
  <c r="E29" i="5"/>
  <c r="L53" i="6"/>
  <c r="L101" i="6"/>
  <c r="L123" i="6" s="1"/>
  <c r="F123" i="6"/>
  <c r="E12" i="7" s="1"/>
  <c r="F33" i="6"/>
  <c r="L33" i="6" s="1"/>
  <c r="K33" i="6"/>
  <c r="K56" i="6"/>
  <c r="F56" i="6"/>
  <c r="L56" i="6" s="1"/>
  <c r="F7" i="7"/>
  <c r="L7" i="7" s="1"/>
  <c r="K7" i="7"/>
  <c r="F81" i="6"/>
  <c r="K81" i="6"/>
  <c r="F48" i="4"/>
  <c r="K48" i="4"/>
  <c r="L41" i="4"/>
  <c r="E10" i="5"/>
  <c r="L45" i="4"/>
  <c r="E11" i="5"/>
  <c r="L81" i="6" l="1"/>
  <c r="L99" i="6" s="1"/>
  <c r="F99" i="6"/>
  <c r="E11" i="7" s="1"/>
  <c r="H11" i="5"/>
  <c r="E31" i="6"/>
  <c r="F12" i="7"/>
  <c r="L12" i="7" s="1"/>
  <c r="K12" i="7"/>
  <c r="H10" i="5"/>
  <c r="E30" i="6"/>
  <c r="L75" i="6"/>
  <c r="F75" i="6"/>
  <c r="E10" i="7" s="1"/>
  <c r="E29" i="6"/>
  <c r="H29" i="5"/>
  <c r="F49" i="4"/>
  <c r="L48" i="4"/>
  <c r="F10" i="7" l="1"/>
  <c r="L10" i="7" s="1"/>
  <c r="K10" i="7"/>
  <c r="K30" i="6"/>
  <c r="F30" i="6"/>
  <c r="L30" i="6" s="1"/>
  <c r="F31" i="6"/>
  <c r="L31" i="6" s="1"/>
  <c r="K31" i="6"/>
  <c r="K29" i="6"/>
  <c r="F29" i="6"/>
  <c r="F11" i="7"/>
  <c r="L11" i="7" s="1"/>
  <c r="K11" i="7"/>
  <c r="E12" i="5"/>
  <c r="L49" i="4"/>
  <c r="H12" i="5" l="1"/>
  <c r="E32" i="6"/>
  <c r="L29" i="6"/>
  <c r="F32" i="6" l="1"/>
  <c r="K32" i="6"/>
  <c r="L32" i="6" l="1"/>
  <c r="L51" i="6" s="1"/>
  <c r="F51" i="6"/>
  <c r="E9" i="7" s="1"/>
  <c r="F9" i="7" l="1"/>
  <c r="K9" i="7"/>
  <c r="E8" i="7" l="1"/>
  <c r="L9" i="7"/>
  <c r="F8" i="7" l="1"/>
  <c r="K8" i="7"/>
  <c r="E6" i="7" l="1"/>
  <c r="L8" i="7"/>
  <c r="F6" i="7" l="1"/>
  <c r="K6" i="7"/>
  <c r="E5" i="7" l="1"/>
  <c r="L6" i="7"/>
  <c r="F5" i="7" l="1"/>
  <c r="K5" i="7"/>
  <c r="F27" i="7" l="1"/>
  <c r="L5" i="7"/>
  <c r="L27" i="7" s="1"/>
</calcChain>
</file>

<file path=xl/sharedStrings.xml><?xml version="1.0" encoding="utf-8"?>
<sst xmlns="http://schemas.openxmlformats.org/spreadsheetml/2006/main" count="2825" uniqueCount="491">
  <si>
    <t>공 종 별 집 계 표</t>
  </si>
  <si>
    <t>[ 경기도박물관 전시실 리모델링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</si>
  <si>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</si>
  <si>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</si>
  <si>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</si>
  <si>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</si>
  <si>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</si>
  <si>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</si>
  <si>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</si>
  <si>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</si>
  <si>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</si>
  <si>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</si>
  <si>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</si>
  <si>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</si>
  <si>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</si>
  <si>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</si>
  <si>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</si>
  <si>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</si>
  <si>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</si>
  <si>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</si>
  <si>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</si>
  <si>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</si>
  <si>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</si>
  <si>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</si>
  <si>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</si>
  <si>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</si>
  <si>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</si>
  <si>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</si>
  <si>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</si>
  <si>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</si>
  <si>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</si>
  <si>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</si>
  <si>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</si>
  <si>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</si>
  <si>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</si>
  <si>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</si>
  <si>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</si>
  <si>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</si>
  <si>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</si>
  <si>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</si>
  <si>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</si>
  <si>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</si>
  <si>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</si>
  <si>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</si>
  <si>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</si>
  <si>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</si>
  <si>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</si>
  <si>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</si>
  <si>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</si>
  <si>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</si>
  <si>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</si>
  <si>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경기도박물관 전시실 리모델링</t>
  </si>
  <si>
    <t/>
  </si>
  <si>
    <t>01</t>
  </si>
  <si>
    <t>0101  기계설비공사</t>
  </si>
  <si>
    <t>0101</t>
  </si>
  <si>
    <t>010101  환기덕트설치공사</t>
  </si>
  <si>
    <t>010101</t>
  </si>
  <si>
    <t>디퓨저</t>
  </si>
  <si>
    <t>원형,Φ150,AL</t>
  </si>
  <si>
    <t>개</t>
  </si>
  <si>
    <t>호표 5</t>
  </si>
  <si>
    <t>579B9130946A078FFAD07ECAF5B662</t>
  </si>
  <si>
    <t>T</t>
  </si>
  <si>
    <t>F</t>
  </si>
  <si>
    <t>010101579B9130946A078FFAD07ECAF5B662</t>
  </si>
  <si>
    <t>공조덕트(플렉시블)</t>
  </si>
  <si>
    <t>D150×0.02t, 비보온, Al foil</t>
  </si>
  <si>
    <t>m</t>
  </si>
  <si>
    <t>호표 4</t>
  </si>
  <si>
    <t>579B9130C42577CC908C7625603975</t>
  </si>
  <si>
    <t>010101579B9130C42577CC908C7625603975</t>
  </si>
  <si>
    <t>스텐밴드</t>
  </si>
  <si>
    <t>D150</t>
  </si>
  <si>
    <t>EA</t>
  </si>
  <si>
    <t>500DA132C4CF778FA6ED7FECD696B17E2E9E90</t>
  </si>
  <si>
    <t>010101500DA132C4CF778FA6ED7FECD696B17E2E9E90</t>
  </si>
  <si>
    <t>[ 합           계 ]</t>
  </si>
  <si>
    <t>TOTAL</t>
  </si>
  <si>
    <t>010102  철거공사</t>
  </si>
  <si>
    <t>010102</t>
  </si>
  <si>
    <t>01010201  장비철거공사</t>
  </si>
  <si>
    <t>01010201</t>
  </si>
  <si>
    <t>천정형휀 철거</t>
  </si>
  <si>
    <t>대</t>
  </si>
  <si>
    <t>호표 26</t>
  </si>
  <si>
    <t>56E5D1344444F76DE35A7376D0944D</t>
  </si>
  <si>
    <t>0101020156E5D1344444F76DE35A7376D0944D</t>
  </si>
  <si>
    <t>냉난방기류 철거(실내기)</t>
  </si>
  <si>
    <t>스탠드형</t>
  </si>
  <si>
    <t>호표 7</t>
  </si>
  <si>
    <t>579BF13F448CB76C8C0371FCD50B30</t>
  </si>
  <si>
    <t>01010201579BF13F448CB76C8C0371FCD50B30</t>
  </si>
  <si>
    <t>천장형냉난방기 철거</t>
  </si>
  <si>
    <t>천 정 형</t>
  </si>
  <si>
    <t>호표 8</t>
  </si>
  <si>
    <t>579BF13F448CB76C8C0371FCD50B3E</t>
  </si>
  <si>
    <t>01010201579BF13F448CB76C8C0371FCD50B3E</t>
  </si>
  <si>
    <t>냉난방기류 철거(실외기:16KW)</t>
  </si>
  <si>
    <t>멀 티 형</t>
  </si>
  <si>
    <t>호표 9</t>
  </si>
  <si>
    <t>579BF13F448CB76C8C0371FCD50862</t>
  </si>
  <si>
    <t>01010201579BF13F448CB76C8C0371FCD50862</t>
  </si>
  <si>
    <t>냉난방기류 철거(실외기:6~12KW)</t>
  </si>
  <si>
    <t>싱 글 형</t>
  </si>
  <si>
    <t>호표 10</t>
  </si>
  <si>
    <t>579BF13F448CB76C8C0371FCD5090A</t>
  </si>
  <si>
    <t>01010201579BF13F448CB76C8C0371FCD5090A</t>
  </si>
  <si>
    <t>01010202  위생배관철거공사</t>
  </si>
  <si>
    <t>01010202</t>
  </si>
  <si>
    <t>배관 해체(STS-프레스식)</t>
  </si>
  <si>
    <t>D15</t>
  </si>
  <si>
    <t>M</t>
  </si>
  <si>
    <t>호표 15</t>
  </si>
  <si>
    <t>579B413FC4A9B7DCFB1C7F9AE21E82</t>
  </si>
  <si>
    <t>01010202579B413FC4A9B7DCFB1C7F9AE21E82</t>
  </si>
  <si>
    <t>D20</t>
  </si>
  <si>
    <t>호표 16</t>
  </si>
  <si>
    <t>579B413FC4A9B7DCFB1C7F9AE21DFB</t>
  </si>
  <si>
    <t>01010202579B413FC4A9B7DCFB1C7F9AE21DFB</t>
  </si>
  <si>
    <t>D25</t>
  </si>
  <si>
    <t>호표 17</t>
  </si>
  <si>
    <t>579B413FC4A9B7DCFB1C7F9AE21CD4</t>
  </si>
  <si>
    <t>01010202579B413FC4A9B7DCFB1C7F9AE21CD4</t>
  </si>
  <si>
    <t>배관 해체(PVC소켓)</t>
  </si>
  <si>
    <t>D50</t>
  </si>
  <si>
    <t>호표 19</t>
  </si>
  <si>
    <t>579B413FC4A9B7DCFB1C7F9B8D6637</t>
  </si>
  <si>
    <t>01010202579B413FC4A9B7DCFB1C7F9B8D6637</t>
  </si>
  <si>
    <t>D75</t>
  </si>
  <si>
    <t>호표 20</t>
  </si>
  <si>
    <t>579B413FC4A9B7DCFB1C7F9B8D67DE</t>
  </si>
  <si>
    <t>01010202579B413FC4A9B7DCFB1C7F9B8D67DE</t>
  </si>
  <si>
    <t>D100</t>
  </si>
  <si>
    <t>호표 21</t>
  </si>
  <si>
    <t>579B413FC4A9B7DCFB1C7F9B8D60AF</t>
  </si>
  <si>
    <t>01010202579B413FC4A9B7DCFB1C7F9B8D60AF</t>
  </si>
  <si>
    <t>배관보온 해체(발포폴리에틸렌보온재-보온두께 50mm이하)</t>
  </si>
  <si>
    <t>호표 23</t>
  </si>
  <si>
    <t>579B413FC4A9B7DCA30D7C7AED63E1</t>
  </si>
  <si>
    <t>01010202579B413FC4A9B7DCA30D7C7AED63E1</t>
  </si>
  <si>
    <t>호표 24</t>
  </si>
  <si>
    <t>579B413FC4A9B7DCA30D7C7AED602D</t>
  </si>
  <si>
    <t>01010202579B413FC4A9B7DCA30D7C7AED602D</t>
  </si>
  <si>
    <t>호표 25</t>
  </si>
  <si>
    <t>579B413FC4A9B7DCA30D7C7AED6134</t>
  </si>
  <si>
    <t>01010202579B413FC4A9B7DCA30D7C7AED6134</t>
  </si>
  <si>
    <t>스테인리스강제관이음</t>
  </si>
  <si>
    <t>Φ20mm, 캡 (프레스접합)</t>
  </si>
  <si>
    <t>500DA132C4CF77B44A197D599E08EEF917263C</t>
  </si>
  <si>
    <t>01010202500DA132C4CF77B44A197D599E08EEF917263C</t>
  </si>
  <si>
    <t>Φ25mm, 캡 (프레스접합)</t>
  </si>
  <si>
    <t>500DA132C4CF77B44A197D599E08EEF91727DC</t>
  </si>
  <si>
    <t>01010202500DA132C4CF77B44A197D599E08EEF91727DC</t>
  </si>
  <si>
    <t>경질폴리염화비닐이음관</t>
  </si>
  <si>
    <t>Φ50mm, PVC C.O., DTS</t>
  </si>
  <si>
    <t>500DA132C4CF77B44A0F7274A5810A3F462DFB</t>
  </si>
  <si>
    <t>01010202500DA132C4CF77B44A0F7274A5810A3F462DFB</t>
  </si>
  <si>
    <t>Φ100mm, PVC C.O., DTS</t>
  </si>
  <si>
    <t>500DA132C4CF77B44A0F7274A5810A3F462DFE</t>
  </si>
  <si>
    <t>01010202500DA132C4CF77B44A0F7274A5810A3F462DFE</t>
  </si>
  <si>
    <t>01010203  난방배관철거공사</t>
  </si>
  <si>
    <t>01010203</t>
  </si>
  <si>
    <t>배관 해체(동관)</t>
  </si>
  <si>
    <t>D15이하</t>
  </si>
  <si>
    <t>호표 18</t>
  </si>
  <si>
    <t>579B413FC4A9B7DCFB1C7F9B88E3D6</t>
  </si>
  <si>
    <t>01010203579B413FC4A9B7DCFB1C7F9B88E3D6</t>
  </si>
  <si>
    <t>01010203579B413FC4A9B7DCFB1C7F9B8D60AF</t>
  </si>
  <si>
    <t>동관이음쇠</t>
  </si>
  <si>
    <t>Φ15mm, 동캡</t>
  </si>
  <si>
    <t>500DA132C4CF77B44A0F7D0200B9DA7C0ABDD1</t>
  </si>
  <si>
    <t>01010203500DA132C4CF77B44A0F7D0200B9DA7C0ABDD1</t>
  </si>
  <si>
    <t>동관용접(Brazing)</t>
  </si>
  <si>
    <t>개소</t>
  </si>
  <si>
    <t>호표 3</t>
  </si>
  <si>
    <t>579B81337422773B80ED741AED01CE</t>
  </si>
  <si>
    <t>01010203579B81337422773B80ED741AED01CE</t>
  </si>
  <si>
    <t>전기방열기 철거</t>
  </si>
  <si>
    <t>10S, AR-600</t>
  </si>
  <si>
    <t>호표 27</t>
  </si>
  <si>
    <t>56E5D1344444F76DE35A7376D63F5E</t>
  </si>
  <si>
    <t>0101020356E5D1344444F76DE35A7376D63F5E</t>
  </si>
  <si>
    <t>01010204  환기덕트철거공사</t>
  </si>
  <si>
    <t>01010204</t>
  </si>
  <si>
    <t>플렉시블 철거</t>
  </si>
  <si>
    <t>호표 22</t>
  </si>
  <si>
    <t>579B413FC4A9B7DCFB1C7F9833DCC4</t>
  </si>
  <si>
    <t>01010204579B413FC4A9B7DCFB1C7F9833DCC4</t>
  </si>
  <si>
    <t>디퓨져 철거</t>
  </si>
  <si>
    <t>ND150</t>
  </si>
  <si>
    <t>호표 28</t>
  </si>
  <si>
    <t>56E5D1344444F76DE35A737FCE81C6</t>
  </si>
  <si>
    <t>0101020456E5D1344444F76DE35A737FCE81C6</t>
  </si>
  <si>
    <t>0102  고재처리비</t>
  </si>
  <si>
    <t>0102</t>
  </si>
  <si>
    <t>6</t>
  </si>
  <si>
    <t>010201  고재처리비</t>
  </si>
  <si>
    <t>010201</t>
  </si>
  <si>
    <t>고동</t>
  </si>
  <si>
    <t>Kg</t>
  </si>
  <si>
    <t>5070813174ABF7B86AB37B7CDF08687C561AE5</t>
  </si>
  <si>
    <t>0102015070813174ABF7B86AB37B7CDF08687C561AE5</t>
  </si>
  <si>
    <t>고스텐</t>
  </si>
  <si>
    <t>5070813174ABF7B86AB37B7CDF08687C561BF3</t>
  </si>
  <si>
    <t>0102015070813174ABF7B86AB37B7CDF08687C561BF3</t>
  </si>
  <si>
    <t>0103</t>
  </si>
  <si>
    <t>7</t>
  </si>
  <si>
    <t>010301</t>
  </si>
  <si>
    <t>56E531332494273B82D57438BBD5EECB5CB1C5</t>
  </si>
  <si>
    <t>01030156E531332494273B82D57438BBD5EECB5CB1C5</t>
  </si>
  <si>
    <t>56E531332494273B82D57438BBD5EECB5CB1C6</t>
  </si>
  <si>
    <t>01030156E531332494273B82D57438BBD5EECB5CB1C6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</si>
  <si>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</si>
  <si>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</si>
  <si>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</si>
  <si>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</si>
  <si>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</si>
  <si>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</si>
  <si>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</si>
  <si>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</si>
  <si>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</si>
  <si>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</si>
  <si>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</si>
  <si>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</si>
  <si>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</si>
  <si>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</si>
  <si>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</si>
  <si>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</si>
  <si>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</si>
  <si>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</si>
  <si>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</si>
  <si>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</si>
  <si>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할증체크</t>
  </si>
  <si>
    <t>플렉시블 덕트설치  D150  M  기계 2-1-6   ( 호표 1 )</t>
  </si>
  <si>
    <t>579B813574D8A7EB0B027507A306C1</t>
  </si>
  <si>
    <t>플렉시블 덕트설치</t>
  </si>
  <si>
    <t>호표 1</t>
  </si>
  <si>
    <t>기계 2-1-6</t>
  </si>
  <si>
    <t>덕트공</t>
  </si>
  <si>
    <t>일반공사 직종</t>
  </si>
  <si>
    <t>인</t>
  </si>
  <si>
    <t>57824130E4976783F9BD7903ED5B5B6D02F7E2</t>
  </si>
  <si>
    <t>579B813574D8A7EB0B027507A306C157824130E4976783F9BD7903ED5B5B6D02F7E2</t>
  </si>
  <si>
    <t xml:space="preserve"> [ 합          계 ]</t>
  </si>
  <si>
    <t>취출구 설치(아네모디퓨저)  D200이하  개  기계 2-2-1   ( 호표 2 )</t>
  </si>
  <si>
    <t>579B813574DB673028BA7809682807</t>
  </si>
  <si>
    <t>취출구 설치(아네모디퓨저)</t>
  </si>
  <si>
    <t>D200이하</t>
  </si>
  <si>
    <t>호표 2</t>
  </si>
  <si>
    <t>기계 2-2-1</t>
  </si>
  <si>
    <t>579B813574DB673028BA780968280757824130E4976783F9BD7903ED5B5B6D02F7E2</t>
  </si>
  <si>
    <t>동관용접(Brazing)  D15  개소  기계설비 1-1-2-2   ( 호표 3 )</t>
  </si>
  <si>
    <t>기계설비 1-1-2-2</t>
  </si>
  <si>
    <t>동  및 동합금용 용접봉</t>
  </si>
  <si>
    <t>D2.4mm, BCUP3</t>
  </si>
  <si>
    <t>g</t>
  </si>
  <si>
    <t>5070813174ABF7839DC97D7AB1A69A3B538497</t>
  </si>
  <si>
    <t>579B81337422773B80ED741AED01CE5070813174ABF7839DC97D7AB1A69A3B538497</t>
  </si>
  <si>
    <t>용접용 용재</t>
  </si>
  <si>
    <t>후락스</t>
  </si>
  <si>
    <t>5070813174ABF7839DC97D7AB1A69A3B538494</t>
  </si>
  <si>
    <t>579B81337422773B80ED741AED01CE5070813174ABF7839DC97D7AB1A69A3B538494</t>
  </si>
  <si>
    <t>산소가스</t>
  </si>
  <si>
    <t>기체</t>
  </si>
  <si>
    <t>L</t>
  </si>
  <si>
    <t>5055E1314403C769039A799B8EA2FE89AB6DB9</t>
  </si>
  <si>
    <t>579B81337422773B80ED741AED01CE5055E1314403C769039A799B8EA2FE89AB6DB9</t>
  </si>
  <si>
    <t>아세틸렌가스</t>
  </si>
  <si>
    <t>아세틸렌가스, g</t>
  </si>
  <si>
    <t>5055913924CCF7885CFD788FA3ED94814E5A44</t>
  </si>
  <si>
    <t>579B81337422773B80ED741AED01CE5055913924CCF7885CFD788FA3ED94814E5A44</t>
  </si>
  <si>
    <t>용접공</t>
  </si>
  <si>
    <t>57824130E4976783F9BD7903ED5B5B6D02F27D</t>
  </si>
  <si>
    <t>579B81337422773B80ED741AED01CE57824130E4976783F9BD7903ED5B5B6D02F27D</t>
  </si>
  <si>
    <t>공구손료</t>
  </si>
  <si>
    <t>인력품의 3%</t>
  </si>
  <si>
    <t>식</t>
  </si>
  <si>
    <t>5645D133F4FA67CDC0F072329218001</t>
  </si>
  <si>
    <t>579B81337422773B80ED741AED01CE5645D133F4FA67CDC0F072329218001</t>
  </si>
  <si>
    <t>공조덕트(플렉시블)  D150×0.02t, 비보온, Al foil  m  기계 2-1-6   ( 호표 4 )</t>
  </si>
  <si>
    <t>후렉시블 닥트(비보온)</t>
  </si>
  <si>
    <t>Φ150×t0.02mm, 알루미늄포일2p</t>
  </si>
  <si>
    <t>500DA132C4CF778FA67A7721713DD13AFED246</t>
  </si>
  <si>
    <t>579B9130C42577CC908C7625603975500DA132C4CF778FA67A7721713DD13AFED246</t>
  </si>
  <si>
    <t>알루미늄테이프</t>
  </si>
  <si>
    <t>50w*100m</t>
  </si>
  <si>
    <t>5070813174A5571DCECB7A488BCEC8901ED91F</t>
  </si>
  <si>
    <t>579B9130C42577CC908C76256039755070813174A5571DCECB7A488BCEC8901ED91F</t>
  </si>
  <si>
    <t>579B9130C42577CC908C762560397557824130E4976783F9BD7903ED5B5B6D02F7E2</t>
  </si>
  <si>
    <t>인력품의 2%</t>
  </si>
  <si>
    <t>579B9130C42577CC908C76256039755645D133F4FA67CDC0F072329218001</t>
  </si>
  <si>
    <t>디퓨저  원형,Φ150,AL  개  기계 2-2-1   ( 호표 5 )</t>
  </si>
  <si>
    <t>디퓨저, 원형, ∮150mm, 알루미늄</t>
  </si>
  <si>
    <t>500DA132C4CB97FD5A5C70A4172D6C0C9ACBE3</t>
  </si>
  <si>
    <t>579B9130946A078FFAD07ECAF5B662500DA132C4CB97FD5A5C70A4172D6C0C9ACBE3</t>
  </si>
  <si>
    <t>579B9130946A078FFAD07ECAF5B66257824130E4976783F9BD7903ED5B5B6D02F7E2</t>
  </si>
  <si>
    <t>579B9130946A078FFAD07ECAF5B6625645D133F4FA67CDC0F072329218001</t>
  </si>
  <si>
    <t>욕실배기팬 설치  Ø200㎜이하  개  기계 4-2-3   ( 호표 6 )</t>
  </si>
  <si>
    <t>579BE13FF4D4F721D1C67DC03AB948</t>
  </si>
  <si>
    <t>욕실배기팬 설치</t>
  </si>
  <si>
    <t>Ø200㎜이하</t>
  </si>
  <si>
    <t>호표 6</t>
  </si>
  <si>
    <t>기계 4-2-3</t>
  </si>
  <si>
    <t>기계설비공</t>
  </si>
  <si>
    <t>57824130E4976783F9BD7903ED5B5B6D02F6DB</t>
  </si>
  <si>
    <t>579BE13FF4D4F721D1C67DC03AB94857824130E4976783F9BD7903ED5B5B6D02F6DB</t>
  </si>
  <si>
    <t>보통인부</t>
  </si>
  <si>
    <t>57824130E4976783F9BD7903ED5B5B6D02F304</t>
  </si>
  <si>
    <t>579BE13FF4D4F721D1C67DC03AB94857824130E4976783F9BD7903ED5B5B6D02F304</t>
  </si>
  <si>
    <t>냉난방기류 철거(실내기)  스탠드형  대     ( 호표 7 )</t>
  </si>
  <si>
    <t>천장형 에에콘설치</t>
  </si>
  <si>
    <t>실내기 16kw 이하</t>
  </si>
  <si>
    <t>호표 12</t>
  </si>
  <si>
    <t>579B313A646207303208786AE4D6AA</t>
  </si>
  <si>
    <t>579BF13F448CB76C8C0371FCD50B30579B313A646207303208786AE4D6AA</t>
  </si>
  <si>
    <t>천장형냉난방기 철거  천 정 형  대     ( 호표 8 )</t>
  </si>
  <si>
    <t>579BF13F448CB76C8C0371FCD50B3E579B313A646207303208786AE4D6AA</t>
  </si>
  <si>
    <t>냉난방기류 철거(실외기:16KW)  멀 티 형  대     ( 호표 9 )</t>
  </si>
  <si>
    <t>실외기 16kw 이하</t>
  </si>
  <si>
    <t>호표 14</t>
  </si>
  <si>
    <t>579B313A64620730320878683741E4</t>
  </si>
  <si>
    <t>579BF13F448CB76C8C0371FCD50862579B313A64620730320878683741E4</t>
  </si>
  <si>
    <t>냉난방기류 철거(실외기:6~12KW)  싱 글 형  대     ( 호표 10 )</t>
  </si>
  <si>
    <t>실외기 6 ~ 12kw 이하</t>
  </si>
  <si>
    <t>호표 13</t>
  </si>
  <si>
    <t>579B313A6462073032087869DDE4D3</t>
  </si>
  <si>
    <t>579BF13F448CB76C8C0371FCD5090A579B313A6462073032087869DDE4D3</t>
  </si>
  <si>
    <t>강판제 및 알루미늄제 방열기  1m 이상  조  기계 8-3-6   ( 호표 11 )</t>
  </si>
  <si>
    <t>579B213CE4AE274A3B5E7C412EBFB3</t>
  </si>
  <si>
    <t>강판제 및 알루미늄제 방열기</t>
  </si>
  <si>
    <t>1m 이상</t>
  </si>
  <si>
    <t>조</t>
  </si>
  <si>
    <t>호표 11</t>
  </si>
  <si>
    <t>기계 8-3-6</t>
  </si>
  <si>
    <t>배관공</t>
  </si>
  <si>
    <t>57824130E4976783F9BD7903ED5B5B6D02F0B8</t>
  </si>
  <si>
    <t>579B213CE4AE274A3B5E7C412EBFB357824130E4976783F9BD7903ED5B5B6D02F0B8</t>
  </si>
  <si>
    <t>579B213CE4AE274A3B5E7C412EBFB357824130E4976783F9BD7903ED5B5B6D02F304</t>
  </si>
  <si>
    <t>천장형 에에콘설치  실내기 16kw 이하  대  기계 8-2-4   ( 호표 12 )</t>
  </si>
  <si>
    <t>기계 8-2-4</t>
  </si>
  <si>
    <t>579B313A646207303208786AE4D6AA57824130E4976783F9BD7903ED5B5B6D02F6DB</t>
  </si>
  <si>
    <t>579B313A646207303208786AE4D6AA57824130E4976783F9BD7903ED5B5B6D02F304</t>
  </si>
  <si>
    <t>579B313A646207303208786AE4D6AA5645D133F4FA67CDC0F072329218001</t>
  </si>
  <si>
    <t>천장형 에에콘설치  실외기 6 ~ 12kw 이하  대  기계 8-2-4   ( 호표 13 )</t>
  </si>
  <si>
    <t>579B313A6462073032087869DDE4D357824130E4976783F9BD7903ED5B5B6D02F6DB</t>
  </si>
  <si>
    <t>579B313A6462073032087869DDE4D357824130E4976783F9BD7903ED5B5B6D02F304</t>
  </si>
  <si>
    <t>579B313A6462073032087869DDE4D35645D133F4FA67CDC0F072329218001</t>
  </si>
  <si>
    <t>천장형 에에콘설치  실외기 16kw 이하  대  기계 8-2-4   ( 호표 14 )</t>
  </si>
  <si>
    <t>579B313A64620730320878683741E457824130E4976783F9BD7903ED5B5B6D02F6DB</t>
  </si>
  <si>
    <t>579B313A64620730320878683741E457824130E4976783F9BD7903ED5B5B6D02F304</t>
  </si>
  <si>
    <t>579B313A64620730320878683741E45645D133F4FA67CDC0F072329218001</t>
  </si>
  <si>
    <t>배관 해체(STS-프레스식)  D15  M  기계 14-1-1   ( 호표 15 )</t>
  </si>
  <si>
    <t>기계 14-1-1</t>
  </si>
  <si>
    <t>579B413FC4A9B7DCFB1C7F9AE21E8257824130E4976783F9BD7903ED5B5B6D02F0B8</t>
  </si>
  <si>
    <t>579B413FC4A9B7DCFB1C7F9AE21E8257824130E4976783F9BD7903ED5B5B6D02F304</t>
  </si>
  <si>
    <t>579B413FC4A9B7DCFB1C7F9AE21E825645D133F4FA67CDC0F072329218001</t>
  </si>
  <si>
    <t>배관 해체(STS-프레스식)  D20  M  기계 14-1-1   ( 호표 16 )</t>
  </si>
  <si>
    <t>579B413FC4A9B7DCFB1C7F9AE21DFB57824130E4976783F9BD7903ED5B5B6D02F0B8</t>
  </si>
  <si>
    <t>579B413FC4A9B7DCFB1C7F9AE21DFB57824130E4976783F9BD7903ED5B5B6D02F304</t>
  </si>
  <si>
    <t>579B413FC4A9B7DCFB1C7F9AE21DFB5645D133F4FA67CDC0F072329218001</t>
  </si>
  <si>
    <t>배관 해체(STS-프레스식)  D25  M  기계 14-1-1   ( 호표 17 )</t>
  </si>
  <si>
    <t>579B413FC4A9B7DCFB1C7F9AE21CD457824130E4976783F9BD7903ED5B5B6D02F0B8</t>
  </si>
  <si>
    <t>579B413FC4A9B7DCFB1C7F9AE21CD457824130E4976783F9BD7903ED5B5B6D02F304</t>
  </si>
  <si>
    <t>579B413FC4A9B7DCFB1C7F9AE21CD45645D133F4FA67CDC0F072329218001</t>
  </si>
  <si>
    <t>배관 해체(동관)  D15이하  M  기계 14-1-1   ( 호표 18 )</t>
  </si>
  <si>
    <t>579B413FC4A9B7DCFB1C7F9B88E3D657824130E4976783F9BD7903ED5B5B6D02F0B8</t>
  </si>
  <si>
    <t>579B413FC4A9B7DCFB1C7F9B88E3D657824130E4976783F9BD7903ED5B5B6D02F304</t>
  </si>
  <si>
    <t>579B413FC4A9B7DCFB1C7F9B88E3D65645D133F4FA67CDC0F072329218001</t>
  </si>
  <si>
    <t>배관 해체(PVC소켓)  D50  M  기계 1-5-2   ( 호표 19 )</t>
  </si>
  <si>
    <t>기계 1-5-2</t>
  </si>
  <si>
    <t>579B413FC4A9B7DCFB1C7F9B8D663757824130E4976783F9BD7903ED5B5B6D02F0B8</t>
  </si>
  <si>
    <t>579B413FC4A9B7DCFB1C7F9B8D663757824130E4976783F9BD7903ED5B5B6D02F304</t>
  </si>
  <si>
    <t>579B413FC4A9B7DCFB1C7F9B8D66375645D133F4FA67CDC0F072329218001</t>
  </si>
  <si>
    <t>배관 해체(PVC소켓)  D75  M  기계 1-5-2   ( 호표 20 )</t>
  </si>
  <si>
    <t>579B413FC4A9B7DCFB1C7F9B8D67DE57824130E4976783F9BD7903ED5B5B6D02F0B8</t>
  </si>
  <si>
    <t>579B413FC4A9B7DCFB1C7F9B8D67DE57824130E4976783F9BD7903ED5B5B6D02F304</t>
  </si>
  <si>
    <t>579B413FC4A9B7DCFB1C7F9B8D67DE5645D133F4FA67CDC0F072329218001</t>
  </si>
  <si>
    <t>배관 해체(PVC소켓)  D100  M  기계 1-5-2   ( 호표 21 )</t>
  </si>
  <si>
    <t>579B413FC4A9B7DCFB1C7F9B8D60AF57824130E4976783F9BD7903ED5B5B6D02F0B8</t>
  </si>
  <si>
    <t>579B413FC4A9B7DCFB1C7F9B8D60AF57824130E4976783F9BD7903ED5B5B6D02F304</t>
  </si>
  <si>
    <t>579B413FC4A9B7DCFB1C7F9B8D60AF5645D133F4FA67CDC0F072329218001</t>
  </si>
  <si>
    <t>플렉시블 철거  D150  M     ( 호표 22 )</t>
  </si>
  <si>
    <t>579B413FC4A9B7DCFB1C7F9833DCC4579B813574D8A7EB0B027507A306C1</t>
  </si>
  <si>
    <t>배관보온 해체(발포폴리에틸렌보온재-보온두께 50mm이하)  D15  M  기계 14-1-4   ( 호표 23 )</t>
  </si>
  <si>
    <t>기계 14-1-4</t>
  </si>
  <si>
    <t>보온공</t>
  </si>
  <si>
    <t>57824130E4976783F9BD7903ED5B5B6D02F7E5</t>
  </si>
  <si>
    <t>579B413FC4A9B7DCA30D7C7AED63E157824130E4976783F9BD7903ED5B5B6D02F7E5</t>
  </si>
  <si>
    <t>579B413FC4A9B7DCA30D7C7AED63E157824130E4976783F9BD7903ED5B5B6D02F304</t>
  </si>
  <si>
    <t>배관보온 해체(발포폴리에틸렌보온재-보온두께 50mm이하)  D20  M  기계 14-1-4   ( 호표 24 )</t>
  </si>
  <si>
    <t>579B413FC4A9B7DCA30D7C7AED602D57824130E4976783F9BD7903ED5B5B6D02F7E5</t>
  </si>
  <si>
    <t>579B413FC4A9B7DCA30D7C7AED602D57824130E4976783F9BD7903ED5B5B6D02F304</t>
  </si>
  <si>
    <t>배관보온 해체(발포폴리에틸렌보온재-보온두께 50mm이하)  D25  M  기계 14-1-4   ( 호표 25 )</t>
  </si>
  <si>
    <t>579B413FC4A9B7DCA30D7C7AED613457824130E4976783F9BD7903ED5B5B6D02F7E5</t>
  </si>
  <si>
    <t>579B413FC4A9B7DCA30D7C7AED613457824130E4976783F9BD7903ED5B5B6D02F304</t>
  </si>
  <si>
    <t>천정형휀 철거  D150  대     ( 호표 26 )</t>
  </si>
  <si>
    <t>56E5D1344444F76DE35A7376D0944D579BE13FF4D4F721D1C67DC03AB948</t>
  </si>
  <si>
    <t>전기방열기 철거  10S, AR-600  대     ( 호표 27 )</t>
  </si>
  <si>
    <t>56E5D1344444F76DE35A7376D63F5E579B213CE4AE274A3B5E7C412EBFB3</t>
  </si>
  <si>
    <t>디퓨져 철거  ND150  EA     ( 호표 28 )</t>
  </si>
  <si>
    <t>56E5D1344444F76DE35A737FCE81C6579B813574DB673028BA7809682807</t>
  </si>
  <si>
    <t>단 가 대 비 표</t>
  </si>
  <si>
    <t>규격</t>
  </si>
  <si>
    <t>조달청가격</t>
  </si>
  <si>
    <t>PAGE</t>
  </si>
  <si>
    <t>거래가격</t>
  </si>
  <si>
    <t>유통물가</t>
  </si>
  <si>
    <t>물가자료</t>
  </si>
  <si>
    <t>조사가격</t>
  </si>
  <si>
    <t>적용단가</t>
  </si>
  <si>
    <t>품목구분</t>
  </si>
  <si>
    <t>노임구분</t>
  </si>
  <si>
    <t>소수점처리</t>
  </si>
  <si>
    <t>자재 1</t>
  </si>
  <si>
    <t>대기압상태기준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</si>
  <si>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</si>
  <si>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</si>
  <si>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</si>
  <si>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</si>
  <si>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</si>
  <si>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</si>
  <si>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</si>
  <si>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</si>
  <si>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자재 10</t>
  </si>
  <si>
    <t>자재 11</t>
  </si>
  <si>
    <t>자재 12</t>
  </si>
  <si>
    <t>자재 13</t>
  </si>
  <si>
    <t>자재 14</t>
  </si>
  <si>
    <t>자재 15</t>
  </si>
  <si>
    <t>노임 1</t>
  </si>
  <si>
    <t>B</t>
  </si>
  <si>
    <t>노임 2</t>
  </si>
  <si>
    <t>노임 3</t>
  </si>
  <si>
    <t>노임 4</t>
  </si>
  <si>
    <t>노임 5</t>
  </si>
  <si>
    <t>노임 6</t>
  </si>
  <si>
    <t>A3</t>
  </si>
  <si>
    <t>D4</t>
  </si>
  <si>
    <t>고 재 처 리 비</t>
  </si>
  <si>
    <t>D5</t>
  </si>
  <si>
    <t>폐기물처리비</t>
  </si>
  <si>
    <t>이 Sheet는 수정하지 마십시요</t>
  </si>
  <si>
    <t>공사구분</t>
  </si>
  <si>
    <t>C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</si>
  <si>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</si>
  <si>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</si>
  <si>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</si>
  <si>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</si>
  <si>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</si>
  <si>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</si>
  <si>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</si>
  <si>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</si>
  <si>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</si>
  <si>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</si>
  <si>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</si>
  <si>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</si>
  <si>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</si>
  <si>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</si>
  <si>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</si>
  <si>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</si>
  <si>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</si>
  <si>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</si>
  <si>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</si>
  <si>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</si>
  <si>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</si>
  <si>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</si>
  <si>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</si>
  <si>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</si>
  <si>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</si>
  <si>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단가 순서</t>
  </si>
  <si>
    <t>코드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</si>
  <si>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</si>
  <si>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</si>
  <si>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</si>
  <si>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</si>
  <si>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</si>
  <si>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</si>
  <si>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</si>
  <si>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</si>
  <si>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</si>
  <si>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</si>
  <si>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</si>
  <si>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....</t>
  </si>
  <si>
    <t>.....</t>
  </si>
  <si>
    <t>D</t>
  </si>
  <si>
    <t>E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</si>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</sst>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#,##0.00#"/>
    <numFmt numFmtId="178" formatCode="#,##0.0"/>
    <numFmt numFmtId="179" formatCode="#,##0.00#;\-#,##0.00#;#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1" xfId="0" quotePrefix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4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4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0" fillId="0" borderId="4" xfId="0" quotePrefix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quotePrefix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quotePrefix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7" fontId="3" fillId="0" borderId="6" xfId="0" applyNumberFormat="1" applyFont="1" applyBorder="1">
      <alignment vertical="center"/>
    </xf>
    <xf numFmtId="177" fontId="3" fillId="0" borderId="8" xfId="0" applyNumberFormat="1" applyFont="1" applyBorder="1" applyAlignment="1">
      <alignment vertical="center" wrapText="1"/>
    </xf>
    <xf numFmtId="178" fontId="3" fillId="0" borderId="4" xfId="0" applyNumberFormat="1" applyFont="1" applyBorder="1" applyAlignment="1">
      <alignment vertical="center" wrapText="1"/>
    </xf>
    <xf numFmtId="178" fontId="3" fillId="0" borderId="6" xfId="0" applyNumberFormat="1" applyFont="1" applyBorder="1">
      <alignment vertical="center"/>
    </xf>
    <xf numFmtId="178" fontId="3" fillId="0" borderId="8" xfId="0" applyNumberFormat="1" applyFont="1" applyBorder="1" applyAlignment="1">
      <alignment vertical="center" wrapText="1"/>
    </xf>
    <xf numFmtId="179" fontId="0" fillId="0" borderId="4" xfId="0" quotePrefix="1" applyNumberFormat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79" fontId="0" fillId="0" borderId="0" xfId="0" applyNumberForma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06BB-4188-4FA4-8BBA-FC237A943C25}">
  <sheetPr>
    <pageSetUpPr fitToPage="1"/>
  </sheetPr>
  <dimension ref="A1:T27"/>
  <sheetViews>
    <sheetView tabSelected="1" view="pageBreakPreview" zoomScaleNormal="100" zoomScaleSheetLayoutView="100" workbookViewId="0">
      <selection activeCell="H10" sqref="H10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30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0" ht="30" customHeight="1" x14ac:dyDescent="0.3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/>
      <c r="G3" s="29" t="s">
        <v>9</v>
      </c>
      <c r="H3" s="29"/>
      <c r="I3" s="29" t="s">
        <v>10</v>
      </c>
      <c r="J3" s="29"/>
      <c r="K3" s="29" t="s">
        <v>11</v>
      </c>
      <c r="L3" s="29"/>
      <c r="M3" s="29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</row>
    <row r="4" spans="1:20" ht="30" customHeight="1" x14ac:dyDescent="0.3">
      <c r="A4" s="30"/>
      <c r="B4" s="30"/>
      <c r="C4" s="30"/>
      <c r="D4" s="30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30"/>
      <c r="N4" s="31"/>
      <c r="O4" s="31"/>
      <c r="P4" s="31"/>
      <c r="Q4" s="31"/>
      <c r="R4" s="31"/>
      <c r="S4" s="31"/>
      <c r="T4" s="31"/>
    </row>
    <row r="5" spans="1:20" ht="30" customHeight="1" x14ac:dyDescent="0.3">
      <c r="A5" s="10" t="s">
        <v>51</v>
      </c>
      <c r="B5" s="10" t="s">
        <v>52</v>
      </c>
      <c r="C5" s="10" t="s">
        <v>52</v>
      </c>
      <c r="D5" s="11">
        <v>1</v>
      </c>
      <c r="E5" s="12" t="e">
        <f>F6</f>
        <v>#NUM!</v>
      </c>
      <c r="F5" s="12" t="e">
        <f t="shared" ref="F5:F14" si="0">E5*D5</f>
        <v>#NUM!</v>
      </c>
      <c r="G5" s="12">
        <f>H6</f>
        <v>0</v>
      </c>
      <c r="H5" s="12">
        <f t="shared" ref="H5:H14" si="1">G5*D5</f>
        <v>0</v>
      </c>
      <c r="I5" s="12">
        <f>J6</f>
        <v>0</v>
      </c>
      <c r="J5" s="12">
        <f t="shared" ref="J5:J14" si="2">I5*D5</f>
        <v>0</v>
      </c>
      <c r="K5" s="12" t="e">
        <f t="shared" ref="K5:K14" si="3">E5+G5+I5</f>
        <v>#NUM!</v>
      </c>
      <c r="L5" s="12" t="e">
        <f t="shared" ref="L5:L14" si="4">F5+H5+J5</f>
        <v>#NUM!</v>
      </c>
      <c r="M5" s="10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8"/>
    </row>
    <row r="6" spans="1:20" ht="30" customHeight="1" x14ac:dyDescent="0.3">
      <c r="A6" s="10" t="s">
        <v>54</v>
      </c>
      <c r="B6" s="10" t="s">
        <v>52</v>
      </c>
      <c r="C6" s="10" t="s">
        <v>52</v>
      </c>
      <c r="D6" s="11">
        <v>1</v>
      </c>
      <c r="E6" s="12" t="e">
        <f>F7+F8</f>
        <v>#NUM!</v>
      </c>
      <c r="F6" s="12" t="e">
        <f t="shared" si="0"/>
        <v>#NUM!</v>
      </c>
      <c r="G6" s="12">
        <f>H7+H8</f>
        <v>0</v>
      </c>
      <c r="H6" s="12">
        <f t="shared" si="1"/>
        <v>0</v>
      </c>
      <c r="I6" s="12">
        <f>J7+J8</f>
        <v>0</v>
      </c>
      <c r="J6" s="12">
        <f t="shared" si="2"/>
        <v>0</v>
      </c>
      <c r="K6" s="12" t="e">
        <f t="shared" si="3"/>
        <v>#NUM!</v>
      </c>
      <c r="L6" s="12" t="e">
        <f t="shared" si="4"/>
        <v>#NUM!</v>
      </c>
      <c r="M6" s="10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8"/>
    </row>
    <row r="7" spans="1:20" ht="30" customHeight="1" x14ac:dyDescent="0.3">
      <c r="A7" s="10" t="s">
        <v>56</v>
      </c>
      <c r="B7" s="10" t="s">
        <v>52</v>
      </c>
      <c r="C7" s="10" t="s">
        <v>52</v>
      </c>
      <c r="D7" s="11">
        <v>1</v>
      </c>
      <c r="E7" s="12" t="e">
        <f>공종별내역서!F27</f>
        <v>#NUM!</v>
      </c>
      <c r="F7" s="12" t="e">
        <f t="shared" si="0"/>
        <v>#NUM!</v>
      </c>
      <c r="G7" s="12">
        <f>공종별내역서!H27</f>
        <v>0</v>
      </c>
      <c r="H7" s="12">
        <f t="shared" si="1"/>
        <v>0</v>
      </c>
      <c r="I7" s="12">
        <f>공종별내역서!J27</f>
        <v>0</v>
      </c>
      <c r="J7" s="12">
        <f t="shared" si="2"/>
        <v>0</v>
      </c>
      <c r="K7" s="12" t="e">
        <f t="shared" si="3"/>
        <v>#NUM!</v>
      </c>
      <c r="L7" s="12" t="e">
        <f t="shared" si="4"/>
        <v>#NUM!</v>
      </c>
      <c r="M7" s="10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8"/>
    </row>
    <row r="8" spans="1:20" ht="30" customHeight="1" x14ac:dyDescent="0.3">
      <c r="A8" s="10" t="s">
        <v>79</v>
      </c>
      <c r="B8" s="10" t="s">
        <v>52</v>
      </c>
      <c r="C8" s="10" t="s">
        <v>52</v>
      </c>
      <c r="D8" s="11">
        <v>1</v>
      </c>
      <c r="E8" s="12" t="e">
        <f>F9+F10+F11+F12</f>
        <v>#NUM!</v>
      </c>
      <c r="F8" s="12" t="e">
        <f t="shared" si="0"/>
        <v>#NUM!</v>
      </c>
      <c r="G8" s="12">
        <f>H9+H10+H11+H12</f>
        <v>0</v>
      </c>
      <c r="H8" s="12">
        <f t="shared" si="1"/>
        <v>0</v>
      </c>
      <c r="I8" s="12">
        <f>J9+J10+J11+J12</f>
        <v>0</v>
      </c>
      <c r="J8" s="12">
        <f t="shared" si="2"/>
        <v>0</v>
      </c>
      <c r="K8" s="12" t="e">
        <f t="shared" si="3"/>
        <v>#NUM!</v>
      </c>
      <c r="L8" s="12" t="e">
        <f t="shared" si="4"/>
        <v>#NUM!</v>
      </c>
      <c r="M8" s="10" t="s">
        <v>52</v>
      </c>
      <c r="N8" s="1" t="s">
        <v>80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8"/>
    </row>
    <row r="9" spans="1:20" ht="30" customHeight="1" x14ac:dyDescent="0.3">
      <c r="A9" s="10" t="s">
        <v>81</v>
      </c>
      <c r="B9" s="10" t="s">
        <v>52</v>
      </c>
      <c r="C9" s="10" t="s">
        <v>52</v>
      </c>
      <c r="D9" s="11">
        <v>1</v>
      </c>
      <c r="E9" s="12">
        <f>공종별내역서!F51</f>
        <v>0</v>
      </c>
      <c r="F9" s="12">
        <f t="shared" si="0"/>
        <v>0</v>
      </c>
      <c r="G9" s="12">
        <f>공종별내역서!H51</f>
        <v>0</v>
      </c>
      <c r="H9" s="12">
        <f t="shared" si="1"/>
        <v>0</v>
      </c>
      <c r="I9" s="12">
        <f>공종별내역서!J51</f>
        <v>0</v>
      </c>
      <c r="J9" s="12">
        <f t="shared" si="2"/>
        <v>0</v>
      </c>
      <c r="K9" s="12">
        <f t="shared" si="3"/>
        <v>0</v>
      </c>
      <c r="L9" s="12">
        <f t="shared" si="4"/>
        <v>0</v>
      </c>
      <c r="M9" s="10" t="s">
        <v>52</v>
      </c>
      <c r="N9" s="1" t="s">
        <v>82</v>
      </c>
      <c r="O9" s="1" t="s">
        <v>52</v>
      </c>
      <c r="P9" s="1" t="s">
        <v>80</v>
      </c>
      <c r="Q9" s="1" t="s">
        <v>52</v>
      </c>
      <c r="R9">
        <v>4</v>
      </c>
      <c r="S9" s="1" t="s">
        <v>52</v>
      </c>
      <c r="T9" s="8"/>
    </row>
    <row r="10" spans="1:20" ht="30" customHeight="1" x14ac:dyDescent="0.3">
      <c r="A10" s="10" t="s">
        <v>108</v>
      </c>
      <c r="B10" s="10" t="s">
        <v>52</v>
      </c>
      <c r="C10" s="10" t="s">
        <v>52</v>
      </c>
      <c r="D10" s="11">
        <v>1</v>
      </c>
      <c r="E10" s="12" t="e">
        <f>공종별내역서!F75</f>
        <v>#NUM!</v>
      </c>
      <c r="F10" s="12" t="e">
        <f t="shared" si="0"/>
        <v>#NUM!</v>
      </c>
      <c r="G10" s="12">
        <f>공종별내역서!H75</f>
        <v>0</v>
      </c>
      <c r="H10" s="12">
        <f t="shared" si="1"/>
        <v>0</v>
      </c>
      <c r="I10" s="12">
        <f>공종별내역서!J75</f>
        <v>0</v>
      </c>
      <c r="J10" s="12">
        <f t="shared" si="2"/>
        <v>0</v>
      </c>
      <c r="K10" s="12" t="e">
        <f t="shared" si="3"/>
        <v>#NUM!</v>
      </c>
      <c r="L10" s="12" t="e">
        <f t="shared" si="4"/>
        <v>#NUM!</v>
      </c>
      <c r="M10" s="10" t="s">
        <v>52</v>
      </c>
      <c r="N10" s="1" t="s">
        <v>109</v>
      </c>
      <c r="O10" s="1" t="s">
        <v>52</v>
      </c>
      <c r="P10" s="1" t="s">
        <v>80</v>
      </c>
      <c r="Q10" s="1" t="s">
        <v>52</v>
      </c>
      <c r="R10">
        <v>4</v>
      </c>
      <c r="S10" s="1" t="s">
        <v>52</v>
      </c>
      <c r="T10" s="8"/>
    </row>
    <row r="11" spans="1:20" ht="30" customHeight="1" x14ac:dyDescent="0.3">
      <c r="A11" s="10" t="s">
        <v>161</v>
      </c>
      <c r="B11" s="10" t="s">
        <v>52</v>
      </c>
      <c r="C11" s="10" t="s">
        <v>52</v>
      </c>
      <c r="D11" s="11">
        <v>1</v>
      </c>
      <c r="E11" s="12" t="e">
        <f>공종별내역서!F99</f>
        <v>#NUM!</v>
      </c>
      <c r="F11" s="12" t="e">
        <f t="shared" si="0"/>
        <v>#NUM!</v>
      </c>
      <c r="G11" s="12">
        <f>공종별내역서!H99</f>
        <v>0</v>
      </c>
      <c r="H11" s="12">
        <f t="shared" si="1"/>
        <v>0</v>
      </c>
      <c r="I11" s="12">
        <f>공종별내역서!J99</f>
        <v>0</v>
      </c>
      <c r="J11" s="12">
        <f t="shared" si="2"/>
        <v>0</v>
      </c>
      <c r="K11" s="12" t="e">
        <f t="shared" si="3"/>
        <v>#NUM!</v>
      </c>
      <c r="L11" s="12" t="e">
        <f t="shared" si="4"/>
        <v>#NUM!</v>
      </c>
      <c r="M11" s="10" t="s">
        <v>52</v>
      </c>
      <c r="N11" s="1" t="s">
        <v>162</v>
      </c>
      <c r="O11" s="1" t="s">
        <v>52</v>
      </c>
      <c r="P11" s="1" t="s">
        <v>80</v>
      </c>
      <c r="Q11" s="1" t="s">
        <v>52</v>
      </c>
      <c r="R11">
        <v>4</v>
      </c>
      <c r="S11" s="1" t="s">
        <v>52</v>
      </c>
      <c r="T11" s="8"/>
    </row>
    <row r="12" spans="1:20" ht="30" customHeight="1" x14ac:dyDescent="0.3">
      <c r="A12" s="10" t="s">
        <v>183</v>
      </c>
      <c r="B12" s="10" t="s">
        <v>52</v>
      </c>
      <c r="C12" s="10" t="s">
        <v>52</v>
      </c>
      <c r="D12" s="11">
        <v>1</v>
      </c>
      <c r="E12" s="12">
        <f>공종별내역서!F123</f>
        <v>0</v>
      </c>
      <c r="F12" s="12">
        <f t="shared" si="0"/>
        <v>0</v>
      </c>
      <c r="G12" s="12">
        <f>공종별내역서!H123</f>
        <v>0</v>
      </c>
      <c r="H12" s="12">
        <f t="shared" si="1"/>
        <v>0</v>
      </c>
      <c r="I12" s="12">
        <f>공종별내역서!J123</f>
        <v>0</v>
      </c>
      <c r="J12" s="12">
        <f t="shared" si="2"/>
        <v>0</v>
      </c>
      <c r="K12" s="12">
        <f t="shared" si="3"/>
        <v>0</v>
      </c>
      <c r="L12" s="12">
        <f t="shared" si="4"/>
        <v>0</v>
      </c>
      <c r="M12" s="10" t="s">
        <v>52</v>
      </c>
      <c r="N12" s="1" t="s">
        <v>184</v>
      </c>
      <c r="O12" s="1" t="s">
        <v>52</v>
      </c>
      <c r="P12" s="1" t="s">
        <v>80</v>
      </c>
      <c r="Q12" s="1" t="s">
        <v>52</v>
      </c>
      <c r="R12">
        <v>4</v>
      </c>
      <c r="S12" s="1" t="s">
        <v>52</v>
      </c>
      <c r="T12" s="8"/>
    </row>
    <row r="13" spans="1:20" ht="30" customHeight="1" x14ac:dyDescent="0.3">
      <c r="A13" s="10" t="s">
        <v>194</v>
      </c>
      <c r="B13" s="10" t="s">
        <v>52</v>
      </c>
      <c r="C13" s="10" t="s">
        <v>52</v>
      </c>
      <c r="D13" s="11">
        <v>1</v>
      </c>
      <c r="E13" s="12" t="e">
        <f>F14</f>
        <v>#NUM!</v>
      </c>
      <c r="F13" s="12" t="e">
        <f t="shared" si="0"/>
        <v>#NUM!</v>
      </c>
      <c r="G13" s="12">
        <f>H14</f>
        <v>0</v>
      </c>
      <c r="H13" s="12">
        <f t="shared" si="1"/>
        <v>0</v>
      </c>
      <c r="I13" s="12">
        <f>J14</f>
        <v>0</v>
      </c>
      <c r="J13" s="12">
        <f t="shared" si="2"/>
        <v>0</v>
      </c>
      <c r="K13" s="12" t="e">
        <f t="shared" si="3"/>
        <v>#NUM!</v>
      </c>
      <c r="L13" s="12" t="e">
        <f t="shared" si="4"/>
        <v>#NUM!</v>
      </c>
      <c r="M13" s="10" t="s">
        <v>52</v>
      </c>
      <c r="N13" s="1" t="s">
        <v>195</v>
      </c>
      <c r="O13" s="1" t="s">
        <v>52</v>
      </c>
      <c r="P13" s="1" t="s">
        <v>52</v>
      </c>
      <c r="Q13" s="1" t="s">
        <v>196</v>
      </c>
      <c r="R13">
        <v>2</v>
      </c>
      <c r="S13" s="1" t="s">
        <v>52</v>
      </c>
      <c r="T13" s="8" t="e">
        <f>L13*1</f>
        <v>#NUM!</v>
      </c>
    </row>
    <row r="14" spans="1:20" ht="30" customHeight="1" x14ac:dyDescent="0.3">
      <c r="A14" s="10" t="s">
        <v>197</v>
      </c>
      <c r="B14" s="10" t="s">
        <v>52</v>
      </c>
      <c r="C14" s="10" t="s">
        <v>52</v>
      </c>
      <c r="D14" s="11">
        <v>1</v>
      </c>
      <c r="E14" s="12" t="e">
        <f>공종별내역서!F147</f>
        <v>#NUM!</v>
      </c>
      <c r="F14" s="12" t="e">
        <f t="shared" si="0"/>
        <v>#NUM!</v>
      </c>
      <c r="G14" s="12">
        <f>공종별내역서!H147</f>
        <v>0</v>
      </c>
      <c r="H14" s="12">
        <f t="shared" si="1"/>
        <v>0</v>
      </c>
      <c r="I14" s="12">
        <f>공종별내역서!J147</f>
        <v>0</v>
      </c>
      <c r="J14" s="12">
        <f t="shared" si="2"/>
        <v>0</v>
      </c>
      <c r="K14" s="12" t="e">
        <f t="shared" si="3"/>
        <v>#NUM!</v>
      </c>
      <c r="L14" s="12" t="e">
        <f t="shared" si="4"/>
        <v>#NUM!</v>
      </c>
      <c r="M14" s="10" t="s">
        <v>52</v>
      </c>
      <c r="N14" s="1" t="s">
        <v>198</v>
      </c>
      <c r="O14" s="1" t="s">
        <v>52</v>
      </c>
      <c r="P14" s="1" t="s">
        <v>195</v>
      </c>
      <c r="Q14" s="1" t="s">
        <v>52</v>
      </c>
      <c r="R14">
        <v>3</v>
      </c>
      <c r="S14" s="1" t="s">
        <v>52</v>
      </c>
      <c r="T14" s="8"/>
    </row>
    <row r="15" spans="1:20" ht="30" customHeight="1" x14ac:dyDescent="0.3">
      <c r="A15" s="10"/>
      <c r="B15" s="10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0" t="s">
        <v>52</v>
      </c>
      <c r="N15" s="1" t="s">
        <v>206</v>
      </c>
      <c r="O15" s="1" t="s">
        <v>52</v>
      </c>
      <c r="P15" s="1" t="s">
        <v>52</v>
      </c>
      <c r="Q15" s="1" t="s">
        <v>207</v>
      </c>
      <c r="R15">
        <v>2</v>
      </c>
      <c r="S15" s="1" t="s">
        <v>52</v>
      </c>
      <c r="T15" s="8">
        <f>L15*1</f>
        <v>0</v>
      </c>
    </row>
    <row r="16" spans="1:20" ht="30" customHeight="1" x14ac:dyDescent="0.3">
      <c r="A16" s="10"/>
      <c r="B16" s="10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0" t="s">
        <v>52</v>
      </c>
      <c r="N16" s="1" t="s">
        <v>208</v>
      </c>
      <c r="O16" s="1" t="s">
        <v>52</v>
      </c>
      <c r="P16" s="1" t="s">
        <v>206</v>
      </c>
      <c r="Q16" s="1" t="s">
        <v>52</v>
      </c>
      <c r="R16">
        <v>3</v>
      </c>
      <c r="S16" s="1" t="s">
        <v>52</v>
      </c>
      <c r="T16" s="8"/>
    </row>
    <row r="17" spans="1:20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T17" s="8"/>
    </row>
    <row r="18" spans="1:20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T18" s="8"/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8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8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8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8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8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8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8"/>
    </row>
    <row r="26" spans="1:20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8"/>
    </row>
    <row r="27" spans="1:20" ht="30" customHeight="1" x14ac:dyDescent="0.3">
      <c r="A27" s="10" t="s">
        <v>77</v>
      </c>
      <c r="B27" s="11"/>
      <c r="C27" s="11"/>
      <c r="D27" s="11"/>
      <c r="E27" s="11"/>
      <c r="F27" s="12" t="e">
        <f>F5</f>
        <v>#NUM!</v>
      </c>
      <c r="G27" s="11"/>
      <c r="H27" s="12">
        <f>H5</f>
        <v>0</v>
      </c>
      <c r="I27" s="11"/>
      <c r="J27" s="12">
        <f>J5</f>
        <v>0</v>
      </c>
      <c r="K27" s="11"/>
      <c r="L27" s="12" t="e">
        <f>L5</f>
        <v>#NUM!</v>
      </c>
      <c r="M27" s="11"/>
      <c r="T27" s="8"/>
    </row>
  </sheetData>
  <mergeCells count="16"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  <mergeCell ref="G3:H3"/>
    <mergeCell ref="A3:A4"/>
    <mergeCell ref="B3:B4"/>
    <mergeCell ref="C3:C4"/>
    <mergeCell ref="D3:D4"/>
    <mergeCell ref="E3:F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70B7-473F-480B-8734-71A9F54299F1}">
  <sheetPr>
    <pageSetUpPr fitToPage="1"/>
  </sheetPr>
  <dimension ref="A1:AV171"/>
  <sheetViews>
    <sheetView view="pageBreakPreview" topLeftCell="A187" zoomScale="60" zoomScaleNormal="100" workbookViewId="0">
      <selection activeCell="F5" sqref="F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48" ht="30" customHeight="1" x14ac:dyDescent="0.3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/>
      <c r="G2" s="29" t="s">
        <v>9</v>
      </c>
      <c r="H2" s="29"/>
      <c r="I2" s="29" t="s">
        <v>10</v>
      </c>
      <c r="J2" s="29"/>
      <c r="K2" s="29" t="s">
        <v>11</v>
      </c>
      <c r="L2" s="29"/>
      <c r="M2" s="29" t="s">
        <v>12</v>
      </c>
      <c r="N2" s="31" t="s">
        <v>20</v>
      </c>
      <c r="O2" s="31" t="s">
        <v>14</v>
      </c>
      <c r="P2" s="31" t="s">
        <v>21</v>
      </c>
      <c r="Q2" s="31" t="s">
        <v>13</v>
      </c>
      <c r="R2" s="31" t="s">
        <v>22</v>
      </c>
      <c r="S2" s="31" t="s">
        <v>23</v>
      </c>
      <c r="T2" s="31" t="s">
        <v>24</v>
      </c>
      <c r="U2" s="31" t="s">
        <v>25</v>
      </c>
      <c r="V2" s="31" t="s">
        <v>26</v>
      </c>
      <c r="W2" s="31" t="s">
        <v>27</v>
      </c>
      <c r="X2" s="31" t="s">
        <v>28</v>
      </c>
      <c r="Y2" s="31" t="s">
        <v>29</v>
      </c>
      <c r="Z2" s="31" t="s">
        <v>30</v>
      </c>
      <c r="AA2" s="31" t="s">
        <v>31</v>
      </c>
      <c r="AB2" s="31" t="s">
        <v>32</v>
      </c>
      <c r="AC2" s="31" t="s">
        <v>33</v>
      </c>
      <c r="AD2" s="31" t="s">
        <v>34</v>
      </c>
      <c r="AE2" s="31" t="s">
        <v>35</v>
      </c>
      <c r="AF2" s="31" t="s">
        <v>36</v>
      </c>
      <c r="AG2" s="31" t="s">
        <v>37</v>
      </c>
      <c r="AH2" s="31" t="s">
        <v>38</v>
      </c>
      <c r="AI2" s="31" t="s">
        <v>39</v>
      </c>
      <c r="AJ2" s="31" t="s">
        <v>40</v>
      </c>
      <c r="AK2" s="31" t="s">
        <v>41</v>
      </c>
      <c r="AL2" s="31" t="s">
        <v>42</v>
      </c>
      <c r="AM2" s="31" t="s">
        <v>43</v>
      </c>
      <c r="AN2" s="31" t="s">
        <v>44</v>
      </c>
      <c r="AO2" s="31" t="s">
        <v>45</v>
      </c>
      <c r="AP2" s="31" t="s">
        <v>46</v>
      </c>
      <c r="AQ2" s="31" t="s">
        <v>47</v>
      </c>
      <c r="AR2" s="31" t="s">
        <v>48</v>
      </c>
      <c r="AS2" s="31" t="s">
        <v>16</v>
      </c>
      <c r="AT2" s="31" t="s">
        <v>17</v>
      </c>
      <c r="AU2" s="31" t="s">
        <v>49</v>
      </c>
      <c r="AV2" s="31" t="s">
        <v>50</v>
      </c>
    </row>
    <row r="3" spans="1:48" ht="30" customHeight="1" x14ac:dyDescent="0.3">
      <c r="A3" s="29"/>
      <c r="B3" s="29"/>
      <c r="C3" s="29"/>
      <c r="D3" s="29"/>
      <c r="E3" s="7" t="s">
        <v>7</v>
      </c>
      <c r="F3" s="7" t="s">
        <v>8</v>
      </c>
      <c r="G3" s="7" t="s">
        <v>7</v>
      </c>
      <c r="H3" s="7" t="s">
        <v>8</v>
      </c>
      <c r="I3" s="7" t="s">
        <v>7</v>
      </c>
      <c r="J3" s="7" t="s">
        <v>8</v>
      </c>
      <c r="K3" s="7" t="s">
        <v>7</v>
      </c>
      <c r="L3" s="7" t="s">
        <v>8</v>
      </c>
      <c r="M3" s="29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ht="30" customHeight="1" x14ac:dyDescent="0.3">
      <c r="A4" s="13" t="s">
        <v>56</v>
      </c>
      <c r="B4" s="13" t="s">
        <v>52</v>
      </c>
      <c r="C4" s="11"/>
      <c r="D4" s="11"/>
      <c r="E4" s="12"/>
      <c r="F4" s="12"/>
      <c r="G4" s="12"/>
      <c r="H4" s="12"/>
      <c r="I4" s="12"/>
      <c r="J4" s="12"/>
      <c r="K4" s="12"/>
      <c r="L4" s="12"/>
      <c r="M4" s="11"/>
      <c r="Q4" s="1" t="s">
        <v>57</v>
      </c>
    </row>
    <row r="5" spans="1:48" ht="30" customHeight="1" x14ac:dyDescent="0.3">
      <c r="A5" s="13" t="s">
        <v>58</v>
      </c>
      <c r="B5" s="13" t="s">
        <v>59</v>
      </c>
      <c r="C5" s="13" t="s">
        <v>60</v>
      </c>
      <c r="D5" s="11">
        <v>16</v>
      </c>
      <c r="E5" s="12" t="e">
        <f>TRUNC(일위대가목록!E8,0)</f>
        <v>#NUM!</v>
      </c>
      <c r="F5" s="12" t="e">
        <f>TRUNC(E5*D5, 0)</f>
        <v>#NUM!</v>
      </c>
      <c r="G5" s="12">
        <f>TRUNC(일위대가목록!F8,0)</f>
        <v>0</v>
      </c>
      <c r="H5" s="12">
        <f>TRUNC(G5*D5, 0)</f>
        <v>0</v>
      </c>
      <c r="I5" s="12">
        <f>TRUNC(일위대가목록!G8,0)</f>
        <v>0</v>
      </c>
      <c r="J5" s="12">
        <f>TRUNC(I5*D5, 0)</f>
        <v>0</v>
      </c>
      <c r="K5" s="12" t="e">
        <f t="shared" ref="K5:L7" si="0">TRUNC(E5+G5+I5, 0)</f>
        <v>#NUM!</v>
      </c>
      <c r="L5" s="12" t="e">
        <f t="shared" si="0"/>
        <v>#NUM!</v>
      </c>
      <c r="M5" s="13" t="s">
        <v>61</v>
      </c>
      <c r="N5" s="1" t="s">
        <v>62</v>
      </c>
      <c r="O5" s="1" t="s">
        <v>52</v>
      </c>
      <c r="P5" s="1" t="s">
        <v>52</v>
      </c>
      <c r="Q5" s="1" t="s">
        <v>57</v>
      </c>
      <c r="R5" s="1" t="s">
        <v>63</v>
      </c>
      <c r="S5" s="1" t="s">
        <v>64</v>
      </c>
      <c r="T5" s="1" t="s">
        <v>64</v>
      </c>
      <c r="AR5" s="1" t="s">
        <v>52</v>
      </c>
      <c r="AS5" s="1" t="s">
        <v>52</v>
      </c>
      <c r="AU5" s="1" t="s">
        <v>65</v>
      </c>
      <c r="AV5">
        <v>5</v>
      </c>
    </row>
    <row r="6" spans="1:48" ht="30" customHeight="1" x14ac:dyDescent="0.3">
      <c r="A6" s="13" t="s">
        <v>66</v>
      </c>
      <c r="B6" s="13" t="s">
        <v>67</v>
      </c>
      <c r="C6" s="13" t="s">
        <v>68</v>
      </c>
      <c r="D6" s="11">
        <v>8</v>
      </c>
      <c r="E6" s="12" t="e">
        <f>TRUNC(일위대가목록!E7,0)</f>
        <v>#NUM!</v>
      </c>
      <c r="F6" s="12" t="e">
        <f>TRUNC(E6*D6, 0)</f>
        <v>#NUM!</v>
      </c>
      <c r="G6" s="12">
        <f>TRUNC(일위대가목록!F7,0)</f>
        <v>0</v>
      </c>
      <c r="H6" s="12">
        <f>TRUNC(G6*D6, 0)</f>
        <v>0</v>
      </c>
      <c r="I6" s="12">
        <f>TRUNC(일위대가목록!G7,0)</f>
        <v>0</v>
      </c>
      <c r="J6" s="12">
        <f>TRUNC(I6*D6, 0)</f>
        <v>0</v>
      </c>
      <c r="K6" s="12" t="e">
        <f t="shared" si="0"/>
        <v>#NUM!</v>
      </c>
      <c r="L6" s="12" t="e">
        <f t="shared" si="0"/>
        <v>#NUM!</v>
      </c>
      <c r="M6" s="13" t="s">
        <v>69</v>
      </c>
      <c r="N6" s="1" t="s">
        <v>70</v>
      </c>
      <c r="O6" s="1" t="s">
        <v>52</v>
      </c>
      <c r="P6" s="1" t="s">
        <v>52</v>
      </c>
      <c r="Q6" s="1" t="s">
        <v>57</v>
      </c>
      <c r="R6" s="1" t="s">
        <v>63</v>
      </c>
      <c r="S6" s="1" t="s">
        <v>64</v>
      </c>
      <c r="T6" s="1" t="s">
        <v>64</v>
      </c>
      <c r="AR6" s="1" t="s">
        <v>52</v>
      </c>
      <c r="AS6" s="1" t="s">
        <v>52</v>
      </c>
      <c r="AU6" s="1" t="s">
        <v>71</v>
      </c>
      <c r="AV6">
        <v>6</v>
      </c>
    </row>
    <row r="7" spans="1:48" ht="30" customHeight="1" x14ac:dyDescent="0.3">
      <c r="A7" s="13" t="s">
        <v>72</v>
      </c>
      <c r="B7" s="13" t="s">
        <v>73</v>
      </c>
      <c r="C7" s="13" t="s">
        <v>74</v>
      </c>
      <c r="D7" s="11">
        <v>32</v>
      </c>
      <c r="E7" s="12" t="e">
        <f>TRUNC(단가대비표!O13,0)</f>
        <v>#NUM!</v>
      </c>
      <c r="F7" s="12" t="e">
        <f>TRUNC(E7*D7, 0)</f>
        <v>#NUM!</v>
      </c>
      <c r="G7" s="12">
        <f>TRUNC(단가대비표!P13,0)</f>
        <v>0</v>
      </c>
      <c r="H7" s="12">
        <f>TRUNC(G7*D7, 0)</f>
        <v>0</v>
      </c>
      <c r="I7" s="12">
        <f>TRUNC(단가대비표!V13,0)</f>
        <v>0</v>
      </c>
      <c r="J7" s="12">
        <f>TRUNC(I7*D7, 0)</f>
        <v>0</v>
      </c>
      <c r="K7" s="12" t="e">
        <f t="shared" si="0"/>
        <v>#NUM!</v>
      </c>
      <c r="L7" s="12" t="e">
        <f t="shared" si="0"/>
        <v>#NUM!</v>
      </c>
      <c r="M7" s="13" t="s">
        <v>52</v>
      </c>
      <c r="N7" s="1" t="s">
        <v>75</v>
      </c>
      <c r="O7" s="1" t="s">
        <v>52</v>
      </c>
      <c r="P7" s="1" t="s">
        <v>52</v>
      </c>
      <c r="Q7" s="1" t="s">
        <v>57</v>
      </c>
      <c r="R7" s="1" t="s">
        <v>64</v>
      </c>
      <c r="S7" s="1" t="s">
        <v>64</v>
      </c>
      <c r="T7" s="1" t="s">
        <v>63</v>
      </c>
      <c r="AR7" s="1" t="s">
        <v>52</v>
      </c>
      <c r="AS7" s="1" t="s">
        <v>52</v>
      </c>
      <c r="AU7" s="1" t="s">
        <v>76</v>
      </c>
      <c r="AV7">
        <v>4</v>
      </c>
    </row>
    <row r="8" spans="1:48" ht="30" customHeigh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1"/>
      <c r="Q8" s="1" t="s">
        <v>57</v>
      </c>
    </row>
    <row r="9" spans="1:48" ht="30" customHeight="1" x14ac:dyDescent="0.3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1"/>
      <c r="Q9" s="1" t="s">
        <v>57</v>
      </c>
    </row>
    <row r="10" spans="1:48" ht="30" customHeight="1" x14ac:dyDescent="0.3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1"/>
      <c r="Q10" s="1" t="s">
        <v>57</v>
      </c>
    </row>
    <row r="11" spans="1:48" ht="30" customHeight="1" x14ac:dyDescent="0.3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1"/>
      <c r="Q11" s="1" t="s">
        <v>57</v>
      </c>
    </row>
    <row r="12" spans="1:48" ht="30" customHeight="1" x14ac:dyDescent="0.3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1"/>
      <c r="Q12" s="1" t="s">
        <v>57</v>
      </c>
    </row>
    <row r="13" spans="1:48" ht="30" customHeight="1" x14ac:dyDescent="0.3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1"/>
      <c r="Q13" s="1" t="s">
        <v>57</v>
      </c>
    </row>
    <row r="14" spans="1:48" ht="30" customHeight="1" x14ac:dyDescent="0.3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1"/>
      <c r="Q14" s="1" t="s">
        <v>57</v>
      </c>
    </row>
    <row r="15" spans="1:48" ht="30" customHeight="1" x14ac:dyDescent="0.3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1"/>
      <c r="Q15" s="1" t="s">
        <v>57</v>
      </c>
    </row>
    <row r="16" spans="1:48" ht="30" customHeight="1" x14ac:dyDescent="0.3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1"/>
      <c r="Q16" s="1" t="s">
        <v>57</v>
      </c>
    </row>
    <row r="17" spans="1:48" ht="30" customHeight="1" x14ac:dyDescent="0.3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1"/>
      <c r="Q17" s="1" t="s">
        <v>57</v>
      </c>
    </row>
    <row r="18" spans="1:48" ht="30" customHeight="1" x14ac:dyDescent="0.3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1"/>
      <c r="Q18" s="1" t="s">
        <v>57</v>
      </c>
    </row>
    <row r="19" spans="1:48" ht="30" customHeight="1" x14ac:dyDescent="0.3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1"/>
      <c r="Q19" s="1" t="s">
        <v>57</v>
      </c>
    </row>
    <row r="20" spans="1:48" ht="30" customHeight="1" x14ac:dyDescent="0.3">
      <c r="A20" s="11"/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1"/>
      <c r="Q20" s="1" t="s">
        <v>57</v>
      </c>
    </row>
    <row r="21" spans="1:48" ht="30" customHeight="1" x14ac:dyDescent="0.3">
      <c r="A21" s="11"/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1"/>
      <c r="Q21" s="1" t="s">
        <v>57</v>
      </c>
    </row>
    <row r="22" spans="1:48" ht="30" customHeight="1" x14ac:dyDescent="0.3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1"/>
      <c r="Q22" s="1" t="s">
        <v>57</v>
      </c>
    </row>
    <row r="23" spans="1:48" ht="30" customHeight="1" x14ac:dyDescent="0.3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1"/>
      <c r="Q23" s="1" t="s">
        <v>57</v>
      </c>
    </row>
    <row r="24" spans="1:48" ht="30" customHeight="1" x14ac:dyDescent="0.3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1"/>
      <c r="Q24" s="1" t="s">
        <v>57</v>
      </c>
    </row>
    <row r="25" spans="1:48" ht="30" customHeight="1" x14ac:dyDescent="0.3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1"/>
      <c r="Q25" s="1" t="s">
        <v>57</v>
      </c>
    </row>
    <row r="26" spans="1:48" ht="30" customHeight="1" x14ac:dyDescent="0.3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1"/>
      <c r="Q26" s="1" t="s">
        <v>57</v>
      </c>
    </row>
    <row r="27" spans="1:48" ht="30" customHeight="1" x14ac:dyDescent="0.3">
      <c r="A27" s="13" t="s">
        <v>77</v>
      </c>
      <c r="B27" s="11"/>
      <c r="C27" s="11"/>
      <c r="D27" s="11"/>
      <c r="E27" s="12"/>
      <c r="F27" s="12" t="e">
        <f>SUMIF(Q5:Q26,"010101",F5:F26)</f>
        <v>#NUM!</v>
      </c>
      <c r="G27" s="12"/>
      <c r="H27" s="12">
        <f>SUMIF(Q5:Q26,"010101",H5:H26)</f>
        <v>0</v>
      </c>
      <c r="I27" s="12"/>
      <c r="J27" s="12">
        <f>SUMIF(Q5:Q26,"010101",J5:J26)</f>
        <v>0</v>
      </c>
      <c r="K27" s="12"/>
      <c r="L27" s="12" t="e">
        <f>SUMIF(Q5:Q26,"010101",L5:L26)</f>
        <v>#NUM!</v>
      </c>
      <c r="M27" s="11"/>
      <c r="N27" t="s">
        <v>78</v>
      </c>
    </row>
    <row r="28" spans="1:48" ht="30" customHeight="1" x14ac:dyDescent="0.3">
      <c r="A28" s="13" t="s">
        <v>81</v>
      </c>
      <c r="B28" s="13" t="s">
        <v>52</v>
      </c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1"/>
      <c r="Q28" s="1" t="s">
        <v>82</v>
      </c>
    </row>
    <row r="29" spans="1:48" ht="30" customHeight="1" x14ac:dyDescent="0.3">
      <c r="A29" s="13" t="s">
        <v>83</v>
      </c>
      <c r="B29" s="13" t="s">
        <v>73</v>
      </c>
      <c r="C29" s="13" t="s">
        <v>84</v>
      </c>
      <c r="D29" s="11">
        <v>2</v>
      </c>
      <c r="E29" s="12">
        <f>TRUNC(일위대가목록!E29,0)</f>
        <v>0</v>
      </c>
      <c r="F29" s="12">
        <f>TRUNC(E29*D29, 0)</f>
        <v>0</v>
      </c>
      <c r="G29" s="12">
        <f>TRUNC(일위대가목록!F29,0)</f>
        <v>0</v>
      </c>
      <c r="H29" s="12">
        <f>TRUNC(G29*D29, 0)</f>
        <v>0</v>
      </c>
      <c r="I29" s="12">
        <f>TRUNC(일위대가목록!G29,0)</f>
        <v>0</v>
      </c>
      <c r="J29" s="12">
        <f>TRUNC(I29*D29, 0)</f>
        <v>0</v>
      </c>
      <c r="K29" s="12">
        <f t="shared" ref="K29:L33" si="1">TRUNC(E29+G29+I29, 0)</f>
        <v>0</v>
      </c>
      <c r="L29" s="12">
        <f t="shared" si="1"/>
        <v>0</v>
      </c>
      <c r="M29" s="13" t="s">
        <v>85</v>
      </c>
      <c r="N29" s="1" t="s">
        <v>86</v>
      </c>
      <c r="O29" s="1" t="s">
        <v>52</v>
      </c>
      <c r="P29" s="1" t="s">
        <v>52</v>
      </c>
      <c r="Q29" s="1" t="s">
        <v>82</v>
      </c>
      <c r="R29" s="1" t="s">
        <v>63</v>
      </c>
      <c r="S29" s="1" t="s">
        <v>64</v>
      </c>
      <c r="T29" s="1" t="s">
        <v>64</v>
      </c>
      <c r="AR29" s="1" t="s">
        <v>52</v>
      </c>
      <c r="AS29" s="1" t="s">
        <v>52</v>
      </c>
      <c r="AU29" s="1" t="s">
        <v>87</v>
      </c>
      <c r="AV29">
        <v>15</v>
      </c>
    </row>
    <row r="30" spans="1:48" ht="30" customHeight="1" x14ac:dyDescent="0.3">
      <c r="A30" s="13" t="s">
        <v>88</v>
      </c>
      <c r="B30" s="13" t="s">
        <v>89</v>
      </c>
      <c r="C30" s="13" t="s">
        <v>84</v>
      </c>
      <c r="D30" s="11">
        <v>1</v>
      </c>
      <c r="E30" s="12">
        <f>TRUNC(일위대가목록!E10,0)</f>
        <v>0</v>
      </c>
      <c r="F30" s="12">
        <f>TRUNC(E30*D30, 0)</f>
        <v>0</v>
      </c>
      <c r="G30" s="12">
        <f>TRUNC(일위대가목록!F10,0)</f>
        <v>0</v>
      </c>
      <c r="H30" s="12">
        <f>TRUNC(G30*D30, 0)</f>
        <v>0</v>
      </c>
      <c r="I30" s="12">
        <f>TRUNC(일위대가목록!G10,0)</f>
        <v>0</v>
      </c>
      <c r="J30" s="12">
        <f>TRUNC(I30*D30, 0)</f>
        <v>0</v>
      </c>
      <c r="K30" s="12">
        <f t="shared" si="1"/>
        <v>0</v>
      </c>
      <c r="L30" s="12">
        <f t="shared" si="1"/>
        <v>0</v>
      </c>
      <c r="M30" s="13" t="s">
        <v>90</v>
      </c>
      <c r="N30" s="1" t="s">
        <v>91</v>
      </c>
      <c r="O30" s="1" t="s">
        <v>52</v>
      </c>
      <c r="P30" s="1" t="s">
        <v>52</v>
      </c>
      <c r="Q30" s="1" t="s">
        <v>82</v>
      </c>
      <c r="R30" s="1" t="s">
        <v>63</v>
      </c>
      <c r="S30" s="1" t="s">
        <v>64</v>
      </c>
      <c r="T30" s="1" t="s">
        <v>64</v>
      </c>
      <c r="AR30" s="1" t="s">
        <v>52</v>
      </c>
      <c r="AS30" s="1" t="s">
        <v>52</v>
      </c>
      <c r="AU30" s="1" t="s">
        <v>92</v>
      </c>
      <c r="AV30">
        <v>9</v>
      </c>
    </row>
    <row r="31" spans="1:48" ht="30" customHeight="1" x14ac:dyDescent="0.3">
      <c r="A31" s="13" t="s">
        <v>93</v>
      </c>
      <c r="B31" s="13" t="s">
        <v>94</v>
      </c>
      <c r="C31" s="13" t="s">
        <v>84</v>
      </c>
      <c r="D31" s="11">
        <v>5</v>
      </c>
      <c r="E31" s="12">
        <f>TRUNC(일위대가목록!E11,0)</f>
        <v>0</v>
      </c>
      <c r="F31" s="12">
        <f>TRUNC(E31*D31, 0)</f>
        <v>0</v>
      </c>
      <c r="G31" s="12">
        <f>TRUNC(일위대가목록!F11,0)</f>
        <v>0</v>
      </c>
      <c r="H31" s="12">
        <f>TRUNC(G31*D31, 0)</f>
        <v>0</v>
      </c>
      <c r="I31" s="12">
        <f>TRUNC(일위대가목록!G11,0)</f>
        <v>0</v>
      </c>
      <c r="J31" s="12">
        <f>TRUNC(I31*D31, 0)</f>
        <v>0</v>
      </c>
      <c r="K31" s="12">
        <f t="shared" si="1"/>
        <v>0</v>
      </c>
      <c r="L31" s="12">
        <f t="shared" si="1"/>
        <v>0</v>
      </c>
      <c r="M31" s="13" t="s">
        <v>95</v>
      </c>
      <c r="N31" s="1" t="s">
        <v>96</v>
      </c>
      <c r="O31" s="1" t="s">
        <v>52</v>
      </c>
      <c r="P31" s="1" t="s">
        <v>52</v>
      </c>
      <c r="Q31" s="1" t="s">
        <v>82</v>
      </c>
      <c r="R31" s="1" t="s">
        <v>63</v>
      </c>
      <c r="S31" s="1" t="s">
        <v>64</v>
      </c>
      <c r="T31" s="1" t="s">
        <v>64</v>
      </c>
      <c r="AR31" s="1" t="s">
        <v>52</v>
      </c>
      <c r="AS31" s="1" t="s">
        <v>52</v>
      </c>
      <c r="AU31" s="1" t="s">
        <v>97</v>
      </c>
      <c r="AV31">
        <v>10</v>
      </c>
    </row>
    <row r="32" spans="1:48" ht="30" customHeight="1" x14ac:dyDescent="0.3">
      <c r="A32" s="13" t="s">
        <v>98</v>
      </c>
      <c r="B32" s="13" t="s">
        <v>99</v>
      </c>
      <c r="C32" s="13" t="s">
        <v>84</v>
      </c>
      <c r="D32" s="11">
        <v>2</v>
      </c>
      <c r="E32" s="12">
        <f>TRUNC(일위대가목록!E12,0)</f>
        <v>0</v>
      </c>
      <c r="F32" s="12">
        <f>TRUNC(E32*D32, 0)</f>
        <v>0</v>
      </c>
      <c r="G32" s="12">
        <f>TRUNC(일위대가목록!F12,0)</f>
        <v>0</v>
      </c>
      <c r="H32" s="12">
        <f>TRUNC(G32*D32, 0)</f>
        <v>0</v>
      </c>
      <c r="I32" s="12">
        <f>TRUNC(일위대가목록!G12,0)</f>
        <v>0</v>
      </c>
      <c r="J32" s="12">
        <f>TRUNC(I32*D32, 0)</f>
        <v>0</v>
      </c>
      <c r="K32" s="12">
        <f t="shared" si="1"/>
        <v>0</v>
      </c>
      <c r="L32" s="12">
        <f t="shared" si="1"/>
        <v>0</v>
      </c>
      <c r="M32" s="13" t="s">
        <v>100</v>
      </c>
      <c r="N32" s="1" t="s">
        <v>101</v>
      </c>
      <c r="O32" s="1" t="s">
        <v>52</v>
      </c>
      <c r="P32" s="1" t="s">
        <v>52</v>
      </c>
      <c r="Q32" s="1" t="s">
        <v>82</v>
      </c>
      <c r="R32" s="1" t="s">
        <v>63</v>
      </c>
      <c r="S32" s="1" t="s">
        <v>64</v>
      </c>
      <c r="T32" s="1" t="s">
        <v>64</v>
      </c>
      <c r="AR32" s="1" t="s">
        <v>52</v>
      </c>
      <c r="AS32" s="1" t="s">
        <v>52</v>
      </c>
      <c r="AU32" s="1" t="s">
        <v>102</v>
      </c>
      <c r="AV32">
        <v>11</v>
      </c>
    </row>
    <row r="33" spans="1:48" ht="30" customHeight="1" x14ac:dyDescent="0.3">
      <c r="A33" s="13" t="s">
        <v>103</v>
      </c>
      <c r="B33" s="13" t="s">
        <v>104</v>
      </c>
      <c r="C33" s="13" t="s">
        <v>84</v>
      </c>
      <c r="D33" s="11">
        <v>1</v>
      </c>
      <c r="E33" s="12">
        <f>TRUNC(일위대가목록!E13,0)</f>
        <v>0</v>
      </c>
      <c r="F33" s="12">
        <f>TRUNC(E33*D33, 0)</f>
        <v>0</v>
      </c>
      <c r="G33" s="12">
        <f>TRUNC(일위대가목록!F13,0)</f>
        <v>0</v>
      </c>
      <c r="H33" s="12">
        <f>TRUNC(G33*D33, 0)</f>
        <v>0</v>
      </c>
      <c r="I33" s="12">
        <f>TRUNC(일위대가목록!G13,0)</f>
        <v>0</v>
      </c>
      <c r="J33" s="12">
        <f>TRUNC(I33*D33, 0)</f>
        <v>0</v>
      </c>
      <c r="K33" s="12">
        <f t="shared" si="1"/>
        <v>0</v>
      </c>
      <c r="L33" s="12">
        <f t="shared" si="1"/>
        <v>0</v>
      </c>
      <c r="M33" s="13" t="s">
        <v>105</v>
      </c>
      <c r="N33" s="1" t="s">
        <v>106</v>
      </c>
      <c r="O33" s="1" t="s">
        <v>52</v>
      </c>
      <c r="P33" s="1" t="s">
        <v>52</v>
      </c>
      <c r="Q33" s="1" t="s">
        <v>82</v>
      </c>
      <c r="R33" s="1" t="s">
        <v>63</v>
      </c>
      <c r="S33" s="1" t="s">
        <v>64</v>
      </c>
      <c r="T33" s="1" t="s">
        <v>64</v>
      </c>
      <c r="AR33" s="1" t="s">
        <v>52</v>
      </c>
      <c r="AS33" s="1" t="s">
        <v>52</v>
      </c>
      <c r="AU33" s="1" t="s">
        <v>107</v>
      </c>
      <c r="AV33">
        <v>12</v>
      </c>
    </row>
    <row r="34" spans="1:48" ht="30" customHeight="1" x14ac:dyDescent="0.3">
      <c r="A34" s="11"/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  <c r="M34" s="11"/>
      <c r="Q34" s="1" t="s">
        <v>82</v>
      </c>
    </row>
    <row r="35" spans="1:48" ht="30" customHeight="1" x14ac:dyDescent="0.3">
      <c r="A35" s="11"/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1"/>
      <c r="Q35" s="1" t="s">
        <v>82</v>
      </c>
    </row>
    <row r="36" spans="1:48" ht="30" customHeight="1" x14ac:dyDescent="0.3">
      <c r="A36" s="11"/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  <c r="M36" s="11"/>
      <c r="Q36" s="1" t="s">
        <v>82</v>
      </c>
    </row>
    <row r="37" spans="1:48" ht="30" customHeight="1" x14ac:dyDescent="0.3">
      <c r="A37" s="11"/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  <c r="M37" s="11"/>
      <c r="Q37" s="1" t="s">
        <v>82</v>
      </c>
    </row>
    <row r="38" spans="1:48" ht="30" customHeight="1" x14ac:dyDescent="0.3">
      <c r="A38" s="11"/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  <c r="M38" s="11"/>
      <c r="Q38" s="1" t="s">
        <v>82</v>
      </c>
    </row>
    <row r="39" spans="1:48" ht="30" customHeight="1" x14ac:dyDescent="0.3">
      <c r="A39" s="11"/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  <c r="M39" s="11"/>
      <c r="Q39" s="1" t="s">
        <v>82</v>
      </c>
    </row>
    <row r="40" spans="1:48" ht="30" customHeight="1" x14ac:dyDescent="0.3">
      <c r="A40" s="11"/>
      <c r="B40" s="11"/>
      <c r="C40" s="11"/>
      <c r="D40" s="11"/>
      <c r="E40" s="12"/>
      <c r="F40" s="12"/>
      <c r="G40" s="12"/>
      <c r="H40" s="12"/>
      <c r="I40" s="12"/>
      <c r="J40" s="12"/>
      <c r="K40" s="12"/>
      <c r="L40" s="12"/>
      <c r="M40" s="11"/>
      <c r="Q40" s="1" t="s">
        <v>82</v>
      </c>
    </row>
    <row r="41" spans="1:48" ht="30" customHeight="1" x14ac:dyDescent="0.3">
      <c r="A41" s="11"/>
      <c r="B41" s="11"/>
      <c r="C41" s="11"/>
      <c r="D41" s="11"/>
      <c r="E41" s="12"/>
      <c r="F41" s="12"/>
      <c r="G41" s="12"/>
      <c r="H41" s="12"/>
      <c r="I41" s="12"/>
      <c r="J41" s="12"/>
      <c r="K41" s="12"/>
      <c r="L41" s="12"/>
      <c r="M41" s="11"/>
      <c r="Q41" s="1" t="s">
        <v>82</v>
      </c>
    </row>
    <row r="42" spans="1:48" ht="30" customHeight="1" x14ac:dyDescent="0.3">
      <c r="A42" s="11"/>
      <c r="B42" s="11"/>
      <c r="C42" s="11"/>
      <c r="D42" s="11"/>
      <c r="E42" s="12"/>
      <c r="F42" s="12"/>
      <c r="G42" s="12"/>
      <c r="H42" s="12"/>
      <c r="I42" s="12"/>
      <c r="J42" s="12"/>
      <c r="K42" s="12"/>
      <c r="L42" s="12"/>
      <c r="M42" s="11"/>
      <c r="Q42" s="1" t="s">
        <v>82</v>
      </c>
    </row>
    <row r="43" spans="1:48" ht="30" customHeight="1" x14ac:dyDescent="0.3">
      <c r="A43" s="11"/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  <c r="M43" s="11"/>
      <c r="Q43" s="1" t="s">
        <v>82</v>
      </c>
    </row>
    <row r="44" spans="1:48" ht="30" customHeight="1" x14ac:dyDescent="0.3">
      <c r="A44" s="11"/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  <c r="M44" s="11"/>
      <c r="Q44" s="1" t="s">
        <v>82</v>
      </c>
    </row>
    <row r="45" spans="1:48" ht="30" customHeight="1" x14ac:dyDescent="0.3">
      <c r="A45" s="11"/>
      <c r="B45" s="11"/>
      <c r="C45" s="11"/>
      <c r="D45" s="11"/>
      <c r="E45" s="12"/>
      <c r="F45" s="12"/>
      <c r="G45" s="12"/>
      <c r="H45" s="12"/>
      <c r="I45" s="12"/>
      <c r="J45" s="12"/>
      <c r="K45" s="12"/>
      <c r="L45" s="12"/>
      <c r="M45" s="11"/>
      <c r="Q45" s="1" t="s">
        <v>82</v>
      </c>
    </row>
    <row r="46" spans="1:48" ht="30" customHeight="1" x14ac:dyDescent="0.3">
      <c r="A46" s="11"/>
      <c r="B46" s="11"/>
      <c r="C46" s="11"/>
      <c r="D46" s="11"/>
      <c r="E46" s="12"/>
      <c r="F46" s="12"/>
      <c r="G46" s="12"/>
      <c r="H46" s="12"/>
      <c r="I46" s="12"/>
      <c r="J46" s="12"/>
      <c r="K46" s="12"/>
      <c r="L46" s="12"/>
      <c r="M46" s="11"/>
      <c r="Q46" s="1" t="s">
        <v>82</v>
      </c>
    </row>
    <row r="47" spans="1:48" ht="30" customHeight="1" x14ac:dyDescent="0.3">
      <c r="A47" s="11"/>
      <c r="B47" s="11"/>
      <c r="C47" s="11"/>
      <c r="D47" s="11"/>
      <c r="E47" s="12"/>
      <c r="F47" s="12"/>
      <c r="G47" s="12"/>
      <c r="H47" s="12"/>
      <c r="I47" s="12"/>
      <c r="J47" s="12"/>
      <c r="K47" s="12"/>
      <c r="L47" s="12"/>
      <c r="M47" s="11"/>
      <c r="Q47" s="1" t="s">
        <v>82</v>
      </c>
    </row>
    <row r="48" spans="1:48" ht="30" customHeight="1" x14ac:dyDescent="0.3">
      <c r="A48" s="11"/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1"/>
      <c r="Q48" s="1" t="s">
        <v>82</v>
      </c>
    </row>
    <row r="49" spans="1:48" ht="30" customHeight="1" x14ac:dyDescent="0.3">
      <c r="A49" s="11"/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  <c r="M49" s="11"/>
      <c r="Q49" s="1" t="s">
        <v>82</v>
      </c>
    </row>
    <row r="50" spans="1:48" ht="30" customHeight="1" x14ac:dyDescent="0.3">
      <c r="A50" s="11"/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  <c r="M50" s="11"/>
      <c r="Q50" s="1" t="s">
        <v>82</v>
      </c>
    </row>
    <row r="51" spans="1:48" ht="30" customHeight="1" x14ac:dyDescent="0.3">
      <c r="A51" s="13" t="s">
        <v>77</v>
      </c>
      <c r="B51" s="11"/>
      <c r="C51" s="11"/>
      <c r="D51" s="11"/>
      <c r="E51" s="12"/>
      <c r="F51" s="12">
        <f>SUMIF(Q29:Q50,"01010201",F29:F50)</f>
        <v>0</v>
      </c>
      <c r="G51" s="12"/>
      <c r="H51" s="12">
        <f>SUMIF(Q29:Q50,"01010201",H29:H50)</f>
        <v>0</v>
      </c>
      <c r="I51" s="12"/>
      <c r="J51" s="12">
        <f>SUMIF(Q29:Q50,"01010201",J29:J50)</f>
        <v>0</v>
      </c>
      <c r="K51" s="12"/>
      <c r="L51" s="12">
        <f>SUMIF(Q29:Q50,"01010201",L29:L50)</f>
        <v>0</v>
      </c>
      <c r="M51" s="11"/>
      <c r="N51" t="s">
        <v>78</v>
      </c>
    </row>
    <row r="52" spans="1:48" ht="30" customHeight="1" x14ac:dyDescent="0.3">
      <c r="A52" s="13" t="s">
        <v>108</v>
      </c>
      <c r="B52" s="13" t="s">
        <v>52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  <c r="M52" s="11"/>
      <c r="Q52" s="1" t="s">
        <v>109</v>
      </c>
    </row>
    <row r="53" spans="1:48" ht="30" customHeight="1" x14ac:dyDescent="0.3">
      <c r="A53" s="13" t="s">
        <v>110</v>
      </c>
      <c r="B53" s="13" t="s">
        <v>111</v>
      </c>
      <c r="C53" s="13" t="s">
        <v>112</v>
      </c>
      <c r="D53" s="11">
        <v>23</v>
      </c>
      <c r="E53" s="12">
        <f>TRUNC(일위대가목록!E18,0)</f>
        <v>0</v>
      </c>
      <c r="F53" s="12">
        <f t="shared" ref="F53:F65" si="2">TRUNC(E53*D53, 0)</f>
        <v>0</v>
      </c>
      <c r="G53" s="12">
        <f>TRUNC(일위대가목록!F18,0)</f>
        <v>0</v>
      </c>
      <c r="H53" s="12">
        <f t="shared" ref="H53:H65" si="3">TRUNC(G53*D53, 0)</f>
        <v>0</v>
      </c>
      <c r="I53" s="12">
        <f>TRUNC(일위대가목록!G18,0)</f>
        <v>0</v>
      </c>
      <c r="J53" s="12">
        <f t="shared" ref="J53:J65" si="4">TRUNC(I53*D53, 0)</f>
        <v>0</v>
      </c>
      <c r="K53" s="12">
        <f t="shared" ref="K53:K65" si="5">TRUNC(E53+G53+I53, 0)</f>
        <v>0</v>
      </c>
      <c r="L53" s="12">
        <f t="shared" ref="L53:L65" si="6">TRUNC(F53+H53+J53, 0)</f>
        <v>0</v>
      </c>
      <c r="M53" s="13" t="s">
        <v>113</v>
      </c>
      <c r="N53" s="1" t="s">
        <v>114</v>
      </c>
      <c r="O53" s="1" t="s">
        <v>52</v>
      </c>
      <c r="P53" s="1" t="s">
        <v>52</v>
      </c>
      <c r="Q53" s="1" t="s">
        <v>109</v>
      </c>
      <c r="R53" s="1" t="s">
        <v>63</v>
      </c>
      <c r="S53" s="1" t="s">
        <v>64</v>
      </c>
      <c r="T53" s="1" t="s">
        <v>64</v>
      </c>
      <c r="AR53" s="1" t="s">
        <v>52</v>
      </c>
      <c r="AS53" s="1" t="s">
        <v>52</v>
      </c>
      <c r="AU53" s="1" t="s">
        <v>115</v>
      </c>
      <c r="AV53">
        <v>22</v>
      </c>
    </row>
    <row r="54" spans="1:48" ht="30" customHeight="1" x14ac:dyDescent="0.3">
      <c r="A54" s="13" t="s">
        <v>110</v>
      </c>
      <c r="B54" s="13" t="s">
        <v>116</v>
      </c>
      <c r="C54" s="13" t="s">
        <v>112</v>
      </c>
      <c r="D54" s="11">
        <v>17</v>
      </c>
      <c r="E54" s="12">
        <f>TRUNC(일위대가목록!E19,0)</f>
        <v>0</v>
      </c>
      <c r="F54" s="12">
        <f t="shared" si="2"/>
        <v>0</v>
      </c>
      <c r="G54" s="12">
        <f>TRUNC(일위대가목록!F19,0)</f>
        <v>0</v>
      </c>
      <c r="H54" s="12">
        <f t="shared" si="3"/>
        <v>0</v>
      </c>
      <c r="I54" s="12">
        <f>TRUNC(일위대가목록!G19,0)</f>
        <v>0</v>
      </c>
      <c r="J54" s="12">
        <f t="shared" si="4"/>
        <v>0</v>
      </c>
      <c r="K54" s="12">
        <f t="shared" si="5"/>
        <v>0</v>
      </c>
      <c r="L54" s="12">
        <f t="shared" si="6"/>
        <v>0</v>
      </c>
      <c r="M54" s="13" t="s">
        <v>117</v>
      </c>
      <c r="N54" s="1" t="s">
        <v>118</v>
      </c>
      <c r="O54" s="1" t="s">
        <v>52</v>
      </c>
      <c r="P54" s="1" t="s">
        <v>52</v>
      </c>
      <c r="Q54" s="1" t="s">
        <v>109</v>
      </c>
      <c r="R54" s="1" t="s">
        <v>63</v>
      </c>
      <c r="S54" s="1" t="s">
        <v>64</v>
      </c>
      <c r="T54" s="1" t="s">
        <v>64</v>
      </c>
      <c r="AR54" s="1" t="s">
        <v>52</v>
      </c>
      <c r="AS54" s="1" t="s">
        <v>52</v>
      </c>
      <c r="AU54" s="1" t="s">
        <v>119</v>
      </c>
      <c r="AV54">
        <v>23</v>
      </c>
    </row>
    <row r="55" spans="1:48" ht="30" customHeight="1" x14ac:dyDescent="0.3">
      <c r="A55" s="13" t="s">
        <v>110</v>
      </c>
      <c r="B55" s="13" t="s">
        <v>120</v>
      </c>
      <c r="C55" s="13" t="s">
        <v>112</v>
      </c>
      <c r="D55" s="11">
        <v>21</v>
      </c>
      <c r="E55" s="12">
        <f>TRUNC(일위대가목록!E20,0)</f>
        <v>0</v>
      </c>
      <c r="F55" s="12">
        <f t="shared" si="2"/>
        <v>0</v>
      </c>
      <c r="G55" s="12">
        <f>TRUNC(일위대가목록!F20,0)</f>
        <v>0</v>
      </c>
      <c r="H55" s="12">
        <f t="shared" si="3"/>
        <v>0</v>
      </c>
      <c r="I55" s="12">
        <f>TRUNC(일위대가목록!G20,0)</f>
        <v>0</v>
      </c>
      <c r="J55" s="12">
        <f t="shared" si="4"/>
        <v>0</v>
      </c>
      <c r="K55" s="12">
        <f t="shared" si="5"/>
        <v>0</v>
      </c>
      <c r="L55" s="12">
        <f t="shared" si="6"/>
        <v>0</v>
      </c>
      <c r="M55" s="13" t="s">
        <v>121</v>
      </c>
      <c r="N55" s="1" t="s">
        <v>122</v>
      </c>
      <c r="O55" s="1" t="s">
        <v>52</v>
      </c>
      <c r="P55" s="1" t="s">
        <v>52</v>
      </c>
      <c r="Q55" s="1" t="s">
        <v>109</v>
      </c>
      <c r="R55" s="1" t="s">
        <v>63</v>
      </c>
      <c r="S55" s="1" t="s">
        <v>64</v>
      </c>
      <c r="T55" s="1" t="s">
        <v>64</v>
      </c>
      <c r="AR55" s="1" t="s">
        <v>52</v>
      </c>
      <c r="AS55" s="1" t="s">
        <v>52</v>
      </c>
      <c r="AU55" s="1" t="s">
        <v>123</v>
      </c>
      <c r="AV55">
        <v>24</v>
      </c>
    </row>
    <row r="56" spans="1:48" ht="30" customHeight="1" x14ac:dyDescent="0.3">
      <c r="A56" s="13" t="s">
        <v>124</v>
      </c>
      <c r="B56" s="13" t="s">
        <v>125</v>
      </c>
      <c r="C56" s="13" t="s">
        <v>112</v>
      </c>
      <c r="D56" s="11">
        <v>17</v>
      </c>
      <c r="E56" s="12">
        <f>TRUNC(일위대가목록!E22,0)</f>
        <v>0</v>
      </c>
      <c r="F56" s="12">
        <f t="shared" si="2"/>
        <v>0</v>
      </c>
      <c r="G56" s="12">
        <f>TRUNC(일위대가목록!F22,0)</f>
        <v>0</v>
      </c>
      <c r="H56" s="12">
        <f t="shared" si="3"/>
        <v>0</v>
      </c>
      <c r="I56" s="12">
        <f>TRUNC(일위대가목록!G22,0)</f>
        <v>0</v>
      </c>
      <c r="J56" s="12">
        <f t="shared" si="4"/>
        <v>0</v>
      </c>
      <c r="K56" s="12">
        <f t="shared" si="5"/>
        <v>0</v>
      </c>
      <c r="L56" s="12">
        <f t="shared" si="6"/>
        <v>0</v>
      </c>
      <c r="M56" s="13" t="s">
        <v>126</v>
      </c>
      <c r="N56" s="1" t="s">
        <v>127</v>
      </c>
      <c r="O56" s="1" t="s">
        <v>52</v>
      </c>
      <c r="P56" s="1" t="s">
        <v>52</v>
      </c>
      <c r="Q56" s="1" t="s">
        <v>109</v>
      </c>
      <c r="R56" s="1" t="s">
        <v>63</v>
      </c>
      <c r="S56" s="1" t="s">
        <v>64</v>
      </c>
      <c r="T56" s="1" t="s">
        <v>64</v>
      </c>
      <c r="AR56" s="1" t="s">
        <v>52</v>
      </c>
      <c r="AS56" s="1" t="s">
        <v>52</v>
      </c>
      <c r="AU56" s="1" t="s">
        <v>128</v>
      </c>
      <c r="AV56">
        <v>25</v>
      </c>
    </row>
    <row r="57" spans="1:48" ht="30" customHeight="1" x14ac:dyDescent="0.3">
      <c r="A57" s="13" t="s">
        <v>124</v>
      </c>
      <c r="B57" s="13" t="s">
        <v>129</v>
      </c>
      <c r="C57" s="13" t="s">
        <v>112</v>
      </c>
      <c r="D57" s="11">
        <v>10</v>
      </c>
      <c r="E57" s="12">
        <f>TRUNC(일위대가목록!E23,0)</f>
        <v>0</v>
      </c>
      <c r="F57" s="12">
        <f t="shared" si="2"/>
        <v>0</v>
      </c>
      <c r="G57" s="12">
        <f>TRUNC(일위대가목록!F23,0)</f>
        <v>0</v>
      </c>
      <c r="H57" s="12">
        <f t="shared" si="3"/>
        <v>0</v>
      </c>
      <c r="I57" s="12">
        <f>TRUNC(일위대가목록!G23,0)</f>
        <v>0</v>
      </c>
      <c r="J57" s="12">
        <f t="shared" si="4"/>
        <v>0</v>
      </c>
      <c r="K57" s="12">
        <f t="shared" si="5"/>
        <v>0</v>
      </c>
      <c r="L57" s="12">
        <f t="shared" si="6"/>
        <v>0</v>
      </c>
      <c r="M57" s="13" t="s">
        <v>130</v>
      </c>
      <c r="N57" s="1" t="s">
        <v>131</v>
      </c>
      <c r="O57" s="1" t="s">
        <v>52</v>
      </c>
      <c r="P57" s="1" t="s">
        <v>52</v>
      </c>
      <c r="Q57" s="1" t="s">
        <v>109</v>
      </c>
      <c r="R57" s="1" t="s">
        <v>63</v>
      </c>
      <c r="S57" s="1" t="s">
        <v>64</v>
      </c>
      <c r="T57" s="1" t="s">
        <v>64</v>
      </c>
      <c r="AR57" s="1" t="s">
        <v>52</v>
      </c>
      <c r="AS57" s="1" t="s">
        <v>52</v>
      </c>
      <c r="AU57" s="1" t="s">
        <v>132</v>
      </c>
      <c r="AV57">
        <v>26</v>
      </c>
    </row>
    <row r="58" spans="1:48" ht="30" customHeight="1" x14ac:dyDescent="0.3">
      <c r="A58" s="13" t="s">
        <v>124</v>
      </c>
      <c r="B58" s="13" t="s">
        <v>133</v>
      </c>
      <c r="C58" s="13" t="s">
        <v>112</v>
      </c>
      <c r="D58" s="11">
        <v>12</v>
      </c>
      <c r="E58" s="12">
        <f>TRUNC(일위대가목록!E24,0)</f>
        <v>0</v>
      </c>
      <c r="F58" s="12">
        <f t="shared" si="2"/>
        <v>0</v>
      </c>
      <c r="G58" s="12">
        <f>TRUNC(일위대가목록!F24,0)</f>
        <v>0</v>
      </c>
      <c r="H58" s="12">
        <f t="shared" si="3"/>
        <v>0</v>
      </c>
      <c r="I58" s="12">
        <f>TRUNC(일위대가목록!G24,0)</f>
        <v>0</v>
      </c>
      <c r="J58" s="12">
        <f t="shared" si="4"/>
        <v>0</v>
      </c>
      <c r="K58" s="12">
        <f t="shared" si="5"/>
        <v>0</v>
      </c>
      <c r="L58" s="12">
        <f t="shared" si="6"/>
        <v>0</v>
      </c>
      <c r="M58" s="13" t="s">
        <v>134</v>
      </c>
      <c r="N58" s="1" t="s">
        <v>135</v>
      </c>
      <c r="O58" s="1" t="s">
        <v>52</v>
      </c>
      <c r="P58" s="1" t="s">
        <v>52</v>
      </c>
      <c r="Q58" s="1" t="s">
        <v>109</v>
      </c>
      <c r="R58" s="1" t="s">
        <v>63</v>
      </c>
      <c r="S58" s="1" t="s">
        <v>64</v>
      </c>
      <c r="T58" s="1" t="s">
        <v>64</v>
      </c>
      <c r="AR58" s="1" t="s">
        <v>52</v>
      </c>
      <c r="AS58" s="1" t="s">
        <v>52</v>
      </c>
      <c r="AU58" s="1" t="s">
        <v>136</v>
      </c>
      <c r="AV58">
        <v>27</v>
      </c>
    </row>
    <row r="59" spans="1:48" ht="30" customHeight="1" x14ac:dyDescent="0.3">
      <c r="A59" s="13" t="s">
        <v>137</v>
      </c>
      <c r="B59" s="13" t="s">
        <v>111</v>
      </c>
      <c r="C59" s="13" t="s">
        <v>112</v>
      </c>
      <c r="D59" s="11">
        <v>23</v>
      </c>
      <c r="E59" s="12">
        <f>TRUNC(일위대가목록!E26,0)</f>
        <v>0</v>
      </c>
      <c r="F59" s="12">
        <f t="shared" si="2"/>
        <v>0</v>
      </c>
      <c r="G59" s="12">
        <f>TRUNC(일위대가목록!F26,0)</f>
        <v>0</v>
      </c>
      <c r="H59" s="12">
        <f t="shared" si="3"/>
        <v>0</v>
      </c>
      <c r="I59" s="12">
        <f>TRUNC(일위대가목록!G26,0)</f>
        <v>0</v>
      </c>
      <c r="J59" s="12">
        <f t="shared" si="4"/>
        <v>0</v>
      </c>
      <c r="K59" s="12">
        <f t="shared" si="5"/>
        <v>0</v>
      </c>
      <c r="L59" s="12">
        <f t="shared" si="6"/>
        <v>0</v>
      </c>
      <c r="M59" s="13" t="s">
        <v>138</v>
      </c>
      <c r="N59" s="1" t="s">
        <v>139</v>
      </c>
      <c r="O59" s="1" t="s">
        <v>52</v>
      </c>
      <c r="P59" s="1" t="s">
        <v>52</v>
      </c>
      <c r="Q59" s="1" t="s">
        <v>109</v>
      </c>
      <c r="R59" s="1" t="s">
        <v>63</v>
      </c>
      <c r="S59" s="1" t="s">
        <v>64</v>
      </c>
      <c r="T59" s="1" t="s">
        <v>64</v>
      </c>
      <c r="AR59" s="1" t="s">
        <v>52</v>
      </c>
      <c r="AS59" s="1" t="s">
        <v>52</v>
      </c>
      <c r="AU59" s="1" t="s">
        <v>140</v>
      </c>
      <c r="AV59">
        <v>28</v>
      </c>
    </row>
    <row r="60" spans="1:48" ht="30" customHeight="1" x14ac:dyDescent="0.3">
      <c r="A60" s="13" t="s">
        <v>137</v>
      </c>
      <c r="B60" s="13" t="s">
        <v>116</v>
      </c>
      <c r="C60" s="13" t="s">
        <v>112</v>
      </c>
      <c r="D60" s="11">
        <v>17</v>
      </c>
      <c r="E60" s="12">
        <f>TRUNC(일위대가목록!E27,0)</f>
        <v>0</v>
      </c>
      <c r="F60" s="12">
        <f t="shared" si="2"/>
        <v>0</v>
      </c>
      <c r="G60" s="12">
        <f>TRUNC(일위대가목록!F27,0)</f>
        <v>0</v>
      </c>
      <c r="H60" s="12">
        <f t="shared" si="3"/>
        <v>0</v>
      </c>
      <c r="I60" s="12">
        <f>TRUNC(일위대가목록!G27,0)</f>
        <v>0</v>
      </c>
      <c r="J60" s="12">
        <f t="shared" si="4"/>
        <v>0</v>
      </c>
      <c r="K60" s="12">
        <f t="shared" si="5"/>
        <v>0</v>
      </c>
      <c r="L60" s="12">
        <f t="shared" si="6"/>
        <v>0</v>
      </c>
      <c r="M60" s="13" t="s">
        <v>141</v>
      </c>
      <c r="N60" s="1" t="s">
        <v>142</v>
      </c>
      <c r="O60" s="1" t="s">
        <v>52</v>
      </c>
      <c r="P60" s="1" t="s">
        <v>52</v>
      </c>
      <c r="Q60" s="1" t="s">
        <v>109</v>
      </c>
      <c r="R60" s="1" t="s">
        <v>63</v>
      </c>
      <c r="S60" s="1" t="s">
        <v>64</v>
      </c>
      <c r="T60" s="1" t="s">
        <v>64</v>
      </c>
      <c r="AR60" s="1" t="s">
        <v>52</v>
      </c>
      <c r="AS60" s="1" t="s">
        <v>52</v>
      </c>
      <c r="AU60" s="1" t="s">
        <v>143</v>
      </c>
      <c r="AV60">
        <v>29</v>
      </c>
    </row>
    <row r="61" spans="1:48" ht="30" customHeight="1" x14ac:dyDescent="0.3">
      <c r="A61" s="13" t="s">
        <v>137</v>
      </c>
      <c r="B61" s="13" t="s">
        <v>120</v>
      </c>
      <c r="C61" s="13" t="s">
        <v>112</v>
      </c>
      <c r="D61" s="11">
        <v>21</v>
      </c>
      <c r="E61" s="12">
        <f>TRUNC(일위대가목록!E28,0)</f>
        <v>0</v>
      </c>
      <c r="F61" s="12">
        <f t="shared" si="2"/>
        <v>0</v>
      </c>
      <c r="G61" s="12">
        <f>TRUNC(일위대가목록!F28,0)</f>
        <v>0</v>
      </c>
      <c r="H61" s="12">
        <f t="shared" si="3"/>
        <v>0</v>
      </c>
      <c r="I61" s="12">
        <f>TRUNC(일위대가목록!G28,0)</f>
        <v>0</v>
      </c>
      <c r="J61" s="12">
        <f t="shared" si="4"/>
        <v>0</v>
      </c>
      <c r="K61" s="12">
        <f t="shared" si="5"/>
        <v>0</v>
      </c>
      <c r="L61" s="12">
        <f t="shared" si="6"/>
        <v>0</v>
      </c>
      <c r="M61" s="13" t="s">
        <v>144</v>
      </c>
      <c r="N61" s="1" t="s">
        <v>145</v>
      </c>
      <c r="O61" s="1" t="s">
        <v>52</v>
      </c>
      <c r="P61" s="1" t="s">
        <v>52</v>
      </c>
      <c r="Q61" s="1" t="s">
        <v>109</v>
      </c>
      <c r="R61" s="1" t="s">
        <v>63</v>
      </c>
      <c r="S61" s="1" t="s">
        <v>64</v>
      </c>
      <c r="T61" s="1" t="s">
        <v>64</v>
      </c>
      <c r="AR61" s="1" t="s">
        <v>52</v>
      </c>
      <c r="AS61" s="1" t="s">
        <v>52</v>
      </c>
      <c r="AU61" s="1" t="s">
        <v>146</v>
      </c>
      <c r="AV61">
        <v>30</v>
      </c>
    </row>
    <row r="62" spans="1:48" ht="30" customHeight="1" x14ac:dyDescent="0.3">
      <c r="A62" s="13" t="s">
        <v>147</v>
      </c>
      <c r="B62" s="13" t="s">
        <v>148</v>
      </c>
      <c r="C62" s="13" t="s">
        <v>60</v>
      </c>
      <c r="D62" s="11">
        <v>1</v>
      </c>
      <c r="E62" s="12" t="e">
        <f>TRUNC(단가대비표!O15,0)</f>
        <v>#NUM!</v>
      </c>
      <c r="F62" s="12" t="e">
        <f t="shared" si="2"/>
        <v>#NUM!</v>
      </c>
      <c r="G62" s="12">
        <f>TRUNC(단가대비표!P15,0)</f>
        <v>0</v>
      </c>
      <c r="H62" s="12">
        <f t="shared" si="3"/>
        <v>0</v>
      </c>
      <c r="I62" s="12">
        <f>TRUNC(단가대비표!V15,0)</f>
        <v>0</v>
      </c>
      <c r="J62" s="12">
        <f t="shared" si="4"/>
        <v>0</v>
      </c>
      <c r="K62" s="12" t="e">
        <f t="shared" si="5"/>
        <v>#NUM!</v>
      </c>
      <c r="L62" s="12" t="e">
        <f t="shared" si="6"/>
        <v>#NUM!</v>
      </c>
      <c r="M62" s="13" t="s">
        <v>52</v>
      </c>
      <c r="N62" s="1" t="s">
        <v>149</v>
      </c>
      <c r="O62" s="1" t="s">
        <v>52</v>
      </c>
      <c r="P62" s="1" t="s">
        <v>52</v>
      </c>
      <c r="Q62" s="1" t="s">
        <v>109</v>
      </c>
      <c r="R62" s="1" t="s">
        <v>64</v>
      </c>
      <c r="S62" s="1" t="s">
        <v>64</v>
      </c>
      <c r="T62" s="1" t="s">
        <v>63</v>
      </c>
      <c r="AR62" s="1" t="s">
        <v>52</v>
      </c>
      <c r="AS62" s="1" t="s">
        <v>52</v>
      </c>
      <c r="AU62" s="1" t="s">
        <v>150</v>
      </c>
      <c r="AV62">
        <v>17</v>
      </c>
    </row>
    <row r="63" spans="1:48" ht="30" customHeight="1" x14ac:dyDescent="0.3">
      <c r="A63" s="13" t="s">
        <v>147</v>
      </c>
      <c r="B63" s="13" t="s">
        <v>151</v>
      </c>
      <c r="C63" s="13" t="s">
        <v>60</v>
      </c>
      <c r="D63" s="11">
        <v>2</v>
      </c>
      <c r="E63" s="12" t="e">
        <f>TRUNC(단가대비표!O16,0)</f>
        <v>#NUM!</v>
      </c>
      <c r="F63" s="12" t="e">
        <f t="shared" si="2"/>
        <v>#NUM!</v>
      </c>
      <c r="G63" s="12">
        <f>TRUNC(단가대비표!P16,0)</f>
        <v>0</v>
      </c>
      <c r="H63" s="12">
        <f t="shared" si="3"/>
        <v>0</v>
      </c>
      <c r="I63" s="12">
        <f>TRUNC(단가대비표!V16,0)</f>
        <v>0</v>
      </c>
      <c r="J63" s="12">
        <f t="shared" si="4"/>
        <v>0</v>
      </c>
      <c r="K63" s="12" t="e">
        <f t="shared" si="5"/>
        <v>#NUM!</v>
      </c>
      <c r="L63" s="12" t="e">
        <f t="shared" si="6"/>
        <v>#NUM!</v>
      </c>
      <c r="M63" s="13" t="s">
        <v>52</v>
      </c>
      <c r="N63" s="1" t="s">
        <v>152</v>
      </c>
      <c r="O63" s="1" t="s">
        <v>52</v>
      </c>
      <c r="P63" s="1" t="s">
        <v>52</v>
      </c>
      <c r="Q63" s="1" t="s">
        <v>109</v>
      </c>
      <c r="R63" s="1" t="s">
        <v>64</v>
      </c>
      <c r="S63" s="1" t="s">
        <v>64</v>
      </c>
      <c r="T63" s="1" t="s">
        <v>63</v>
      </c>
      <c r="AR63" s="1" t="s">
        <v>52</v>
      </c>
      <c r="AS63" s="1" t="s">
        <v>52</v>
      </c>
      <c r="AU63" s="1" t="s">
        <v>153</v>
      </c>
      <c r="AV63">
        <v>18</v>
      </c>
    </row>
    <row r="64" spans="1:48" ht="30" customHeight="1" x14ac:dyDescent="0.3">
      <c r="A64" s="13" t="s">
        <v>154</v>
      </c>
      <c r="B64" s="13" t="s">
        <v>155</v>
      </c>
      <c r="C64" s="13" t="s">
        <v>60</v>
      </c>
      <c r="D64" s="11">
        <v>1</v>
      </c>
      <c r="E64" s="12" t="e">
        <f>TRUNC(단가대비표!O17,0)</f>
        <v>#NUM!</v>
      </c>
      <c r="F64" s="12" t="e">
        <f t="shared" si="2"/>
        <v>#NUM!</v>
      </c>
      <c r="G64" s="12">
        <f>TRUNC(단가대비표!P17,0)</f>
        <v>0</v>
      </c>
      <c r="H64" s="12">
        <f t="shared" si="3"/>
        <v>0</v>
      </c>
      <c r="I64" s="12">
        <f>TRUNC(단가대비표!V17,0)</f>
        <v>0</v>
      </c>
      <c r="J64" s="12">
        <f t="shared" si="4"/>
        <v>0</v>
      </c>
      <c r="K64" s="12" t="e">
        <f t="shared" si="5"/>
        <v>#NUM!</v>
      </c>
      <c r="L64" s="12" t="e">
        <f t="shared" si="6"/>
        <v>#NUM!</v>
      </c>
      <c r="M64" s="13" t="s">
        <v>52</v>
      </c>
      <c r="N64" s="1" t="s">
        <v>156</v>
      </c>
      <c r="O64" s="1" t="s">
        <v>52</v>
      </c>
      <c r="P64" s="1" t="s">
        <v>52</v>
      </c>
      <c r="Q64" s="1" t="s">
        <v>109</v>
      </c>
      <c r="R64" s="1" t="s">
        <v>64</v>
      </c>
      <c r="S64" s="1" t="s">
        <v>64</v>
      </c>
      <c r="T64" s="1" t="s">
        <v>63</v>
      </c>
      <c r="AR64" s="1" t="s">
        <v>52</v>
      </c>
      <c r="AS64" s="1" t="s">
        <v>52</v>
      </c>
      <c r="AU64" s="1" t="s">
        <v>157</v>
      </c>
      <c r="AV64">
        <v>19</v>
      </c>
    </row>
    <row r="65" spans="1:48" ht="30" customHeight="1" x14ac:dyDescent="0.3">
      <c r="A65" s="13" t="s">
        <v>154</v>
      </c>
      <c r="B65" s="13" t="s">
        <v>158</v>
      </c>
      <c r="C65" s="13" t="s">
        <v>60</v>
      </c>
      <c r="D65" s="11">
        <v>1</v>
      </c>
      <c r="E65" s="12" t="e">
        <f>TRUNC(단가대비표!O18,0)</f>
        <v>#NUM!</v>
      </c>
      <c r="F65" s="12" t="e">
        <f t="shared" si="2"/>
        <v>#NUM!</v>
      </c>
      <c r="G65" s="12">
        <f>TRUNC(단가대비표!P18,0)</f>
        <v>0</v>
      </c>
      <c r="H65" s="12">
        <f t="shared" si="3"/>
        <v>0</v>
      </c>
      <c r="I65" s="12">
        <f>TRUNC(단가대비표!V18,0)</f>
        <v>0</v>
      </c>
      <c r="J65" s="12">
        <f t="shared" si="4"/>
        <v>0</v>
      </c>
      <c r="K65" s="12" t="e">
        <f t="shared" si="5"/>
        <v>#NUM!</v>
      </c>
      <c r="L65" s="12" t="e">
        <f t="shared" si="6"/>
        <v>#NUM!</v>
      </c>
      <c r="M65" s="13" t="s">
        <v>52</v>
      </c>
      <c r="N65" s="1" t="s">
        <v>159</v>
      </c>
      <c r="O65" s="1" t="s">
        <v>52</v>
      </c>
      <c r="P65" s="1" t="s">
        <v>52</v>
      </c>
      <c r="Q65" s="1" t="s">
        <v>109</v>
      </c>
      <c r="R65" s="1" t="s">
        <v>64</v>
      </c>
      <c r="S65" s="1" t="s">
        <v>64</v>
      </c>
      <c r="T65" s="1" t="s">
        <v>63</v>
      </c>
      <c r="AR65" s="1" t="s">
        <v>52</v>
      </c>
      <c r="AS65" s="1" t="s">
        <v>52</v>
      </c>
      <c r="AU65" s="1" t="s">
        <v>160</v>
      </c>
      <c r="AV65">
        <v>20</v>
      </c>
    </row>
    <row r="66" spans="1:48" ht="30" customHeight="1" x14ac:dyDescent="0.3">
      <c r="A66" s="11"/>
      <c r="B66" s="11"/>
      <c r="C66" s="11"/>
      <c r="D66" s="11"/>
      <c r="E66" s="12"/>
      <c r="F66" s="12"/>
      <c r="G66" s="12"/>
      <c r="H66" s="12"/>
      <c r="I66" s="12"/>
      <c r="J66" s="12"/>
      <c r="K66" s="12"/>
      <c r="L66" s="12"/>
      <c r="M66" s="11"/>
      <c r="Q66" s="1" t="s">
        <v>109</v>
      </c>
    </row>
    <row r="67" spans="1:48" ht="30" customHeight="1" x14ac:dyDescent="0.3">
      <c r="A67" s="11"/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  <c r="M67" s="11"/>
      <c r="Q67" s="1" t="s">
        <v>109</v>
      </c>
    </row>
    <row r="68" spans="1:48" ht="30" customHeight="1" x14ac:dyDescent="0.3">
      <c r="A68" s="11"/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  <c r="M68" s="11"/>
      <c r="Q68" s="1" t="s">
        <v>109</v>
      </c>
    </row>
    <row r="69" spans="1:48" ht="30" customHeight="1" x14ac:dyDescent="0.3">
      <c r="A69" s="11"/>
      <c r="B69" s="11"/>
      <c r="C69" s="11"/>
      <c r="D69" s="11"/>
      <c r="E69" s="12"/>
      <c r="F69" s="12"/>
      <c r="G69" s="12"/>
      <c r="H69" s="12"/>
      <c r="I69" s="12"/>
      <c r="J69" s="12"/>
      <c r="K69" s="12"/>
      <c r="L69" s="12"/>
      <c r="M69" s="11"/>
      <c r="Q69" s="1" t="s">
        <v>109</v>
      </c>
    </row>
    <row r="70" spans="1:48" ht="30" customHeight="1" x14ac:dyDescent="0.3">
      <c r="A70" s="11"/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  <c r="M70" s="11"/>
      <c r="Q70" s="1" t="s">
        <v>109</v>
      </c>
    </row>
    <row r="71" spans="1:48" ht="30" customHeight="1" x14ac:dyDescent="0.3">
      <c r="A71" s="11"/>
      <c r="B71" s="11"/>
      <c r="C71" s="11"/>
      <c r="D71" s="11"/>
      <c r="E71" s="12"/>
      <c r="F71" s="12"/>
      <c r="G71" s="12"/>
      <c r="H71" s="12"/>
      <c r="I71" s="12"/>
      <c r="J71" s="12"/>
      <c r="K71" s="12"/>
      <c r="L71" s="12"/>
      <c r="M71" s="11"/>
      <c r="Q71" s="1" t="s">
        <v>109</v>
      </c>
    </row>
    <row r="72" spans="1:48" ht="30" customHeight="1" x14ac:dyDescent="0.3">
      <c r="A72" s="11"/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  <c r="M72" s="11"/>
      <c r="Q72" s="1" t="s">
        <v>109</v>
      </c>
    </row>
    <row r="73" spans="1:48" ht="30" customHeight="1" x14ac:dyDescent="0.3">
      <c r="A73" s="11"/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  <c r="M73" s="11"/>
      <c r="Q73" s="1" t="s">
        <v>109</v>
      </c>
    </row>
    <row r="74" spans="1:48" ht="30" customHeight="1" x14ac:dyDescent="0.3">
      <c r="A74" s="11"/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  <c r="M74" s="11"/>
      <c r="Q74" s="1" t="s">
        <v>109</v>
      </c>
    </row>
    <row r="75" spans="1:48" ht="30" customHeight="1" x14ac:dyDescent="0.3">
      <c r="A75" s="13" t="s">
        <v>77</v>
      </c>
      <c r="B75" s="11"/>
      <c r="C75" s="11"/>
      <c r="D75" s="11"/>
      <c r="E75" s="12"/>
      <c r="F75" s="12" t="e">
        <f>SUMIF(Q53:Q74,"01010202",F53:F74)</f>
        <v>#NUM!</v>
      </c>
      <c r="G75" s="12"/>
      <c r="H75" s="12">
        <f>SUMIF(Q53:Q74,"01010202",H53:H74)</f>
        <v>0</v>
      </c>
      <c r="I75" s="12"/>
      <c r="J75" s="12">
        <f>SUMIF(Q53:Q74,"01010202",J53:J74)</f>
        <v>0</v>
      </c>
      <c r="K75" s="12"/>
      <c r="L75" s="12" t="e">
        <f>SUMIF(Q53:Q74,"01010202",L53:L74)</f>
        <v>#NUM!</v>
      </c>
      <c r="M75" s="11"/>
      <c r="N75" t="s">
        <v>78</v>
      </c>
    </row>
    <row r="76" spans="1:48" ht="30" customHeight="1" x14ac:dyDescent="0.3">
      <c r="A76" s="13" t="s">
        <v>161</v>
      </c>
      <c r="B76" s="13" t="s">
        <v>52</v>
      </c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1"/>
      <c r="Q76" s="1" t="s">
        <v>162</v>
      </c>
    </row>
    <row r="77" spans="1:48" ht="30" customHeight="1" x14ac:dyDescent="0.3">
      <c r="A77" s="13" t="s">
        <v>163</v>
      </c>
      <c r="B77" s="13" t="s">
        <v>164</v>
      </c>
      <c r="C77" s="13" t="s">
        <v>112</v>
      </c>
      <c r="D77" s="11">
        <v>1</v>
      </c>
      <c r="E77" s="12">
        <f>TRUNC(일위대가목록!E21,0)</f>
        <v>0</v>
      </c>
      <c r="F77" s="12">
        <f>TRUNC(E77*D77, 0)</f>
        <v>0</v>
      </c>
      <c r="G77" s="12">
        <f>TRUNC(일위대가목록!F21,0)</f>
        <v>0</v>
      </c>
      <c r="H77" s="12">
        <f>TRUNC(G77*D77, 0)</f>
        <v>0</v>
      </c>
      <c r="I77" s="12">
        <f>TRUNC(일위대가목록!G21,0)</f>
        <v>0</v>
      </c>
      <c r="J77" s="12">
        <f>TRUNC(I77*D77, 0)</f>
        <v>0</v>
      </c>
      <c r="K77" s="12">
        <f t="shared" ref="K77:L81" si="7">TRUNC(E77+G77+I77, 0)</f>
        <v>0</v>
      </c>
      <c r="L77" s="12">
        <f t="shared" si="7"/>
        <v>0</v>
      </c>
      <c r="M77" s="13" t="s">
        <v>165</v>
      </c>
      <c r="N77" s="1" t="s">
        <v>166</v>
      </c>
      <c r="O77" s="1" t="s">
        <v>52</v>
      </c>
      <c r="P77" s="1" t="s">
        <v>52</v>
      </c>
      <c r="Q77" s="1" t="s">
        <v>162</v>
      </c>
      <c r="R77" s="1" t="s">
        <v>63</v>
      </c>
      <c r="S77" s="1" t="s">
        <v>64</v>
      </c>
      <c r="T77" s="1" t="s">
        <v>64</v>
      </c>
      <c r="AR77" s="1" t="s">
        <v>52</v>
      </c>
      <c r="AS77" s="1" t="s">
        <v>52</v>
      </c>
      <c r="AU77" s="1" t="s">
        <v>167</v>
      </c>
      <c r="AV77">
        <v>37</v>
      </c>
    </row>
    <row r="78" spans="1:48" ht="30" customHeight="1" x14ac:dyDescent="0.3">
      <c r="A78" s="13" t="s">
        <v>124</v>
      </c>
      <c r="B78" s="13" t="s">
        <v>133</v>
      </c>
      <c r="C78" s="13" t="s">
        <v>112</v>
      </c>
      <c r="D78" s="11">
        <v>4</v>
      </c>
      <c r="E78" s="12">
        <f>TRUNC(일위대가목록!E24,0)</f>
        <v>0</v>
      </c>
      <c r="F78" s="12">
        <f>TRUNC(E78*D78, 0)</f>
        <v>0</v>
      </c>
      <c r="G78" s="12">
        <f>TRUNC(일위대가목록!F24,0)</f>
        <v>0</v>
      </c>
      <c r="H78" s="12">
        <f>TRUNC(G78*D78, 0)</f>
        <v>0</v>
      </c>
      <c r="I78" s="12">
        <f>TRUNC(일위대가목록!G24,0)</f>
        <v>0</v>
      </c>
      <c r="J78" s="12">
        <f>TRUNC(I78*D78, 0)</f>
        <v>0</v>
      </c>
      <c r="K78" s="12">
        <f t="shared" si="7"/>
        <v>0</v>
      </c>
      <c r="L78" s="12">
        <f t="shared" si="7"/>
        <v>0</v>
      </c>
      <c r="M78" s="13" t="s">
        <v>134</v>
      </c>
      <c r="N78" s="1" t="s">
        <v>135</v>
      </c>
      <c r="O78" s="1" t="s">
        <v>52</v>
      </c>
      <c r="P78" s="1" t="s">
        <v>52</v>
      </c>
      <c r="Q78" s="1" t="s">
        <v>162</v>
      </c>
      <c r="R78" s="1" t="s">
        <v>63</v>
      </c>
      <c r="S78" s="1" t="s">
        <v>64</v>
      </c>
      <c r="T78" s="1" t="s">
        <v>64</v>
      </c>
      <c r="AR78" s="1" t="s">
        <v>52</v>
      </c>
      <c r="AS78" s="1" t="s">
        <v>52</v>
      </c>
      <c r="AU78" s="1" t="s">
        <v>168</v>
      </c>
      <c r="AV78">
        <v>38</v>
      </c>
    </row>
    <row r="79" spans="1:48" ht="30" customHeight="1" x14ac:dyDescent="0.3">
      <c r="A79" s="13" t="s">
        <v>169</v>
      </c>
      <c r="B79" s="13" t="s">
        <v>170</v>
      </c>
      <c r="C79" s="13" t="s">
        <v>60</v>
      </c>
      <c r="D79" s="11">
        <v>4</v>
      </c>
      <c r="E79" s="12" t="e">
        <f>TRUNC(단가대비표!O19,0)</f>
        <v>#NUM!</v>
      </c>
      <c r="F79" s="12" t="e">
        <f>TRUNC(E79*D79, 0)</f>
        <v>#NUM!</v>
      </c>
      <c r="G79" s="12">
        <f>TRUNC(단가대비표!P19,0)</f>
        <v>0</v>
      </c>
      <c r="H79" s="12">
        <f>TRUNC(G79*D79, 0)</f>
        <v>0</v>
      </c>
      <c r="I79" s="12">
        <f>TRUNC(단가대비표!V19,0)</f>
        <v>0</v>
      </c>
      <c r="J79" s="12">
        <f>TRUNC(I79*D79, 0)</f>
        <v>0</v>
      </c>
      <c r="K79" s="12" t="e">
        <f t="shared" si="7"/>
        <v>#NUM!</v>
      </c>
      <c r="L79" s="12" t="e">
        <f t="shared" si="7"/>
        <v>#NUM!</v>
      </c>
      <c r="M79" s="13" t="s">
        <v>52</v>
      </c>
      <c r="N79" s="1" t="s">
        <v>171</v>
      </c>
      <c r="O79" s="1" t="s">
        <v>52</v>
      </c>
      <c r="P79" s="1" t="s">
        <v>52</v>
      </c>
      <c r="Q79" s="1" t="s">
        <v>162</v>
      </c>
      <c r="R79" s="1" t="s">
        <v>64</v>
      </c>
      <c r="S79" s="1" t="s">
        <v>64</v>
      </c>
      <c r="T79" s="1" t="s">
        <v>63</v>
      </c>
      <c r="AR79" s="1" t="s">
        <v>52</v>
      </c>
      <c r="AS79" s="1" t="s">
        <v>52</v>
      </c>
      <c r="AU79" s="1" t="s">
        <v>172</v>
      </c>
      <c r="AV79">
        <v>34</v>
      </c>
    </row>
    <row r="80" spans="1:48" ht="30" customHeight="1" x14ac:dyDescent="0.3">
      <c r="A80" s="13" t="s">
        <v>173</v>
      </c>
      <c r="B80" s="13" t="s">
        <v>111</v>
      </c>
      <c r="C80" s="13" t="s">
        <v>174</v>
      </c>
      <c r="D80" s="11">
        <v>4</v>
      </c>
      <c r="E80" s="12" t="e">
        <f>TRUNC(일위대가목록!E6,0)</f>
        <v>#NUM!</v>
      </c>
      <c r="F80" s="12" t="e">
        <f>TRUNC(E80*D80, 0)</f>
        <v>#NUM!</v>
      </c>
      <c r="G80" s="12">
        <f>TRUNC(일위대가목록!F6,0)</f>
        <v>0</v>
      </c>
      <c r="H80" s="12">
        <f>TRUNC(G80*D80, 0)</f>
        <v>0</v>
      </c>
      <c r="I80" s="12">
        <f>TRUNC(일위대가목록!G6,0)</f>
        <v>0</v>
      </c>
      <c r="J80" s="12">
        <f>TRUNC(I80*D80, 0)</f>
        <v>0</v>
      </c>
      <c r="K80" s="12" t="e">
        <f t="shared" si="7"/>
        <v>#NUM!</v>
      </c>
      <c r="L80" s="12" t="e">
        <f t="shared" si="7"/>
        <v>#NUM!</v>
      </c>
      <c r="M80" s="13" t="s">
        <v>175</v>
      </c>
      <c r="N80" s="1" t="s">
        <v>176</v>
      </c>
      <c r="O80" s="1" t="s">
        <v>52</v>
      </c>
      <c r="P80" s="1" t="s">
        <v>52</v>
      </c>
      <c r="Q80" s="1" t="s">
        <v>162</v>
      </c>
      <c r="R80" s="1" t="s">
        <v>63</v>
      </c>
      <c r="S80" s="1" t="s">
        <v>64</v>
      </c>
      <c r="T80" s="1" t="s">
        <v>64</v>
      </c>
      <c r="AR80" s="1" t="s">
        <v>52</v>
      </c>
      <c r="AS80" s="1" t="s">
        <v>52</v>
      </c>
      <c r="AU80" s="1" t="s">
        <v>177</v>
      </c>
      <c r="AV80">
        <v>36</v>
      </c>
    </row>
    <row r="81" spans="1:48" ht="30" customHeight="1" x14ac:dyDescent="0.3">
      <c r="A81" s="13" t="s">
        <v>178</v>
      </c>
      <c r="B81" s="13" t="s">
        <v>179</v>
      </c>
      <c r="C81" s="13" t="s">
        <v>84</v>
      </c>
      <c r="D81" s="11">
        <v>2</v>
      </c>
      <c r="E81" s="12">
        <f>TRUNC(일위대가목록!E30,0)</f>
        <v>0</v>
      </c>
      <c r="F81" s="12">
        <f>TRUNC(E81*D81, 0)</f>
        <v>0</v>
      </c>
      <c r="G81" s="12">
        <f>TRUNC(일위대가목록!F30,0)</f>
        <v>0</v>
      </c>
      <c r="H81" s="12">
        <f>TRUNC(G81*D81, 0)</f>
        <v>0</v>
      </c>
      <c r="I81" s="12">
        <f>TRUNC(일위대가목록!G30,0)</f>
        <v>0</v>
      </c>
      <c r="J81" s="12">
        <f>TRUNC(I81*D81, 0)</f>
        <v>0</v>
      </c>
      <c r="K81" s="12">
        <f t="shared" si="7"/>
        <v>0</v>
      </c>
      <c r="L81" s="12">
        <f t="shared" si="7"/>
        <v>0</v>
      </c>
      <c r="M81" s="13" t="s">
        <v>180</v>
      </c>
      <c r="N81" s="1" t="s">
        <v>181</v>
      </c>
      <c r="O81" s="1" t="s">
        <v>52</v>
      </c>
      <c r="P81" s="1" t="s">
        <v>52</v>
      </c>
      <c r="Q81" s="1" t="s">
        <v>162</v>
      </c>
      <c r="R81" s="1" t="s">
        <v>63</v>
      </c>
      <c r="S81" s="1" t="s">
        <v>64</v>
      </c>
      <c r="T81" s="1" t="s">
        <v>64</v>
      </c>
      <c r="AR81" s="1" t="s">
        <v>52</v>
      </c>
      <c r="AS81" s="1" t="s">
        <v>52</v>
      </c>
      <c r="AU81" s="1" t="s">
        <v>182</v>
      </c>
      <c r="AV81">
        <v>41</v>
      </c>
    </row>
    <row r="82" spans="1:48" ht="30" customHeight="1" x14ac:dyDescent="0.3">
      <c r="A82" s="11"/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  <c r="M82" s="11"/>
      <c r="Q82" s="1" t="s">
        <v>162</v>
      </c>
    </row>
    <row r="83" spans="1:48" ht="30" customHeight="1" x14ac:dyDescent="0.3">
      <c r="A83" s="11"/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1"/>
      <c r="Q83" s="1" t="s">
        <v>162</v>
      </c>
    </row>
    <row r="84" spans="1:48" ht="30" customHeight="1" x14ac:dyDescent="0.3">
      <c r="A84" s="11"/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1"/>
      <c r="Q84" s="1" t="s">
        <v>162</v>
      </c>
    </row>
    <row r="85" spans="1:48" ht="30" customHeight="1" x14ac:dyDescent="0.3">
      <c r="A85" s="11"/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1"/>
      <c r="Q85" s="1" t="s">
        <v>162</v>
      </c>
    </row>
    <row r="86" spans="1:48" ht="30" customHeight="1" x14ac:dyDescent="0.3">
      <c r="A86" s="11"/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  <c r="M86" s="11"/>
      <c r="Q86" s="1" t="s">
        <v>162</v>
      </c>
    </row>
    <row r="87" spans="1:48" ht="30" customHeight="1" x14ac:dyDescent="0.3">
      <c r="A87" s="11"/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1"/>
      <c r="Q87" s="1" t="s">
        <v>162</v>
      </c>
    </row>
    <row r="88" spans="1:48" ht="30" customHeight="1" x14ac:dyDescent="0.3">
      <c r="A88" s="11"/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  <c r="M88" s="11"/>
      <c r="Q88" s="1" t="s">
        <v>162</v>
      </c>
    </row>
    <row r="89" spans="1:48" ht="30" customHeight="1" x14ac:dyDescent="0.3">
      <c r="A89" s="11"/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1"/>
      <c r="Q89" s="1" t="s">
        <v>162</v>
      </c>
    </row>
    <row r="90" spans="1:48" ht="30" customHeight="1" x14ac:dyDescent="0.3">
      <c r="A90" s="11"/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1"/>
      <c r="Q90" s="1" t="s">
        <v>162</v>
      </c>
    </row>
    <row r="91" spans="1:48" ht="30" customHeight="1" x14ac:dyDescent="0.3">
      <c r="A91" s="11"/>
      <c r="B91" s="11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1"/>
      <c r="Q91" s="1" t="s">
        <v>162</v>
      </c>
    </row>
    <row r="92" spans="1:48" ht="30" customHeight="1" x14ac:dyDescent="0.3">
      <c r="A92" s="11"/>
      <c r="B92" s="11"/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1"/>
      <c r="Q92" s="1" t="s">
        <v>162</v>
      </c>
    </row>
    <row r="93" spans="1:48" ht="30" customHeight="1" x14ac:dyDescent="0.3">
      <c r="A93" s="11"/>
      <c r="B93" s="11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1"/>
      <c r="Q93" s="1" t="s">
        <v>162</v>
      </c>
    </row>
    <row r="94" spans="1:48" ht="30" customHeight="1" x14ac:dyDescent="0.3">
      <c r="A94" s="11"/>
      <c r="B94" s="11"/>
      <c r="C94" s="11"/>
      <c r="D94" s="11"/>
      <c r="E94" s="12"/>
      <c r="F94" s="12"/>
      <c r="G94" s="12"/>
      <c r="H94" s="12"/>
      <c r="I94" s="12"/>
      <c r="J94" s="12"/>
      <c r="K94" s="12"/>
      <c r="L94" s="12"/>
      <c r="M94" s="11"/>
      <c r="Q94" s="1" t="s">
        <v>162</v>
      </c>
    </row>
    <row r="95" spans="1:48" ht="30" customHeight="1" x14ac:dyDescent="0.3">
      <c r="A95" s="11"/>
      <c r="B95" s="11"/>
      <c r="C95" s="11"/>
      <c r="D95" s="11"/>
      <c r="E95" s="12"/>
      <c r="F95" s="12"/>
      <c r="G95" s="12"/>
      <c r="H95" s="12"/>
      <c r="I95" s="12"/>
      <c r="J95" s="12"/>
      <c r="K95" s="12"/>
      <c r="L95" s="12"/>
      <c r="M95" s="11"/>
      <c r="Q95" s="1" t="s">
        <v>162</v>
      </c>
    </row>
    <row r="96" spans="1:48" ht="30" customHeight="1" x14ac:dyDescent="0.3">
      <c r="A96" s="11"/>
      <c r="B96" s="11"/>
      <c r="C96" s="11"/>
      <c r="D96" s="11"/>
      <c r="E96" s="12"/>
      <c r="F96" s="12"/>
      <c r="G96" s="12"/>
      <c r="H96" s="12"/>
      <c r="I96" s="12"/>
      <c r="J96" s="12"/>
      <c r="K96" s="12"/>
      <c r="L96" s="12"/>
      <c r="M96" s="11"/>
      <c r="Q96" s="1" t="s">
        <v>162</v>
      </c>
    </row>
    <row r="97" spans="1:48" ht="30" customHeight="1" x14ac:dyDescent="0.3">
      <c r="A97" s="11"/>
      <c r="B97" s="11"/>
      <c r="C97" s="11"/>
      <c r="D97" s="11"/>
      <c r="E97" s="12"/>
      <c r="F97" s="12"/>
      <c r="G97" s="12"/>
      <c r="H97" s="12"/>
      <c r="I97" s="12"/>
      <c r="J97" s="12"/>
      <c r="K97" s="12"/>
      <c r="L97" s="12"/>
      <c r="M97" s="11"/>
      <c r="Q97" s="1" t="s">
        <v>162</v>
      </c>
    </row>
    <row r="98" spans="1:48" ht="30" customHeight="1" x14ac:dyDescent="0.3">
      <c r="A98" s="11"/>
      <c r="B98" s="11"/>
      <c r="C98" s="11"/>
      <c r="D98" s="11"/>
      <c r="E98" s="12"/>
      <c r="F98" s="12"/>
      <c r="G98" s="12"/>
      <c r="H98" s="12"/>
      <c r="I98" s="12"/>
      <c r="J98" s="12"/>
      <c r="K98" s="12"/>
      <c r="L98" s="12"/>
      <c r="M98" s="11"/>
      <c r="Q98" s="1" t="s">
        <v>162</v>
      </c>
    </row>
    <row r="99" spans="1:48" ht="30" customHeight="1" x14ac:dyDescent="0.3">
      <c r="A99" s="13" t="s">
        <v>77</v>
      </c>
      <c r="B99" s="11"/>
      <c r="C99" s="11"/>
      <c r="D99" s="11"/>
      <c r="E99" s="12"/>
      <c r="F99" s="12" t="e">
        <f>SUMIF(Q77:Q98,"01010203",F77:F98)</f>
        <v>#NUM!</v>
      </c>
      <c r="G99" s="12"/>
      <c r="H99" s="12">
        <f>SUMIF(Q77:Q98,"01010203",H77:H98)</f>
        <v>0</v>
      </c>
      <c r="I99" s="12"/>
      <c r="J99" s="12">
        <f>SUMIF(Q77:Q98,"01010203",J77:J98)</f>
        <v>0</v>
      </c>
      <c r="K99" s="12"/>
      <c r="L99" s="12" t="e">
        <f>SUMIF(Q77:Q98,"01010203",L77:L98)</f>
        <v>#NUM!</v>
      </c>
      <c r="M99" s="11"/>
      <c r="N99" t="s">
        <v>78</v>
      </c>
    </row>
    <row r="100" spans="1:48" ht="30" customHeight="1" x14ac:dyDescent="0.3">
      <c r="A100" s="13" t="s">
        <v>183</v>
      </c>
      <c r="B100" s="13" t="s">
        <v>52</v>
      </c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1"/>
      <c r="Q100" s="1" t="s">
        <v>184</v>
      </c>
    </row>
    <row r="101" spans="1:48" ht="30" customHeight="1" x14ac:dyDescent="0.3">
      <c r="A101" s="13" t="s">
        <v>185</v>
      </c>
      <c r="B101" s="13" t="s">
        <v>73</v>
      </c>
      <c r="C101" s="13" t="s">
        <v>112</v>
      </c>
      <c r="D101" s="11">
        <v>5</v>
      </c>
      <c r="E101" s="12">
        <f>TRUNC(일위대가목록!E25,0)</f>
        <v>0</v>
      </c>
      <c r="F101" s="12">
        <f>TRUNC(E101*D101, 0)</f>
        <v>0</v>
      </c>
      <c r="G101" s="12">
        <f>TRUNC(일위대가목록!F25,0)</f>
        <v>0</v>
      </c>
      <c r="H101" s="12">
        <f>TRUNC(G101*D101, 0)</f>
        <v>0</v>
      </c>
      <c r="I101" s="12">
        <f>TRUNC(일위대가목록!G25,0)</f>
        <v>0</v>
      </c>
      <c r="J101" s="12">
        <f>TRUNC(I101*D101, 0)</f>
        <v>0</v>
      </c>
      <c r="K101" s="12">
        <f>TRUNC(E101+G101+I101, 0)</f>
        <v>0</v>
      </c>
      <c r="L101" s="12">
        <f>TRUNC(F101+H101+J101, 0)</f>
        <v>0</v>
      </c>
      <c r="M101" s="13" t="s">
        <v>186</v>
      </c>
      <c r="N101" s="1" t="s">
        <v>187</v>
      </c>
      <c r="O101" s="1" t="s">
        <v>52</v>
      </c>
      <c r="P101" s="1" t="s">
        <v>52</v>
      </c>
      <c r="Q101" s="1" t="s">
        <v>184</v>
      </c>
      <c r="R101" s="1" t="s">
        <v>63</v>
      </c>
      <c r="S101" s="1" t="s">
        <v>64</v>
      </c>
      <c r="T101" s="1" t="s">
        <v>64</v>
      </c>
      <c r="AR101" s="1" t="s">
        <v>52</v>
      </c>
      <c r="AS101" s="1" t="s">
        <v>52</v>
      </c>
      <c r="AU101" s="1" t="s">
        <v>188</v>
      </c>
      <c r="AV101">
        <v>43</v>
      </c>
    </row>
    <row r="102" spans="1:48" ht="30" customHeight="1" x14ac:dyDescent="0.3">
      <c r="A102" s="13" t="s">
        <v>189</v>
      </c>
      <c r="B102" s="13" t="s">
        <v>190</v>
      </c>
      <c r="C102" s="13" t="s">
        <v>74</v>
      </c>
      <c r="D102" s="11">
        <v>16</v>
      </c>
      <c r="E102" s="12">
        <f>TRUNC(일위대가목록!E31,0)</f>
        <v>0</v>
      </c>
      <c r="F102" s="12">
        <f>TRUNC(E102*D102, 0)</f>
        <v>0</v>
      </c>
      <c r="G102" s="12">
        <f>TRUNC(일위대가목록!F31,0)</f>
        <v>0</v>
      </c>
      <c r="H102" s="12">
        <f>TRUNC(G102*D102, 0)</f>
        <v>0</v>
      </c>
      <c r="I102" s="12">
        <f>TRUNC(일위대가목록!G31,0)</f>
        <v>0</v>
      </c>
      <c r="J102" s="12">
        <f>TRUNC(I102*D102, 0)</f>
        <v>0</v>
      </c>
      <c r="K102" s="12">
        <f>TRUNC(E102+G102+I102, 0)</f>
        <v>0</v>
      </c>
      <c r="L102" s="12">
        <f>TRUNC(F102+H102+J102, 0)</f>
        <v>0</v>
      </c>
      <c r="M102" s="13" t="s">
        <v>191</v>
      </c>
      <c r="N102" s="1" t="s">
        <v>192</v>
      </c>
      <c r="O102" s="1" t="s">
        <v>52</v>
      </c>
      <c r="P102" s="1" t="s">
        <v>52</v>
      </c>
      <c r="Q102" s="1" t="s">
        <v>184</v>
      </c>
      <c r="R102" s="1" t="s">
        <v>63</v>
      </c>
      <c r="S102" s="1" t="s">
        <v>64</v>
      </c>
      <c r="T102" s="1" t="s">
        <v>64</v>
      </c>
      <c r="AR102" s="1" t="s">
        <v>52</v>
      </c>
      <c r="AS102" s="1" t="s">
        <v>52</v>
      </c>
      <c r="AU102" s="1" t="s">
        <v>193</v>
      </c>
      <c r="AV102">
        <v>46</v>
      </c>
    </row>
    <row r="103" spans="1:48" ht="30" customHeight="1" x14ac:dyDescent="0.3">
      <c r="A103" s="11"/>
      <c r="B103" s="11"/>
      <c r="C103" s="11"/>
      <c r="D103" s="11"/>
      <c r="E103" s="12"/>
      <c r="F103" s="12"/>
      <c r="G103" s="12"/>
      <c r="H103" s="12"/>
      <c r="I103" s="12"/>
      <c r="J103" s="12"/>
      <c r="K103" s="12"/>
      <c r="L103" s="12"/>
      <c r="M103" s="11"/>
      <c r="Q103" s="1" t="s">
        <v>184</v>
      </c>
    </row>
    <row r="104" spans="1:48" ht="30" customHeight="1" x14ac:dyDescent="0.3">
      <c r="A104" s="11"/>
      <c r="B104" s="11"/>
      <c r="C104" s="11"/>
      <c r="D104" s="11"/>
      <c r="E104" s="12"/>
      <c r="F104" s="12"/>
      <c r="G104" s="12"/>
      <c r="H104" s="12"/>
      <c r="I104" s="12"/>
      <c r="J104" s="12"/>
      <c r="K104" s="12"/>
      <c r="L104" s="12"/>
      <c r="M104" s="11"/>
      <c r="Q104" s="1" t="s">
        <v>184</v>
      </c>
    </row>
    <row r="105" spans="1:48" ht="30" customHeight="1" x14ac:dyDescent="0.3">
      <c r="A105" s="11"/>
      <c r="B105" s="11"/>
      <c r="C105" s="11"/>
      <c r="D105" s="11"/>
      <c r="E105" s="12"/>
      <c r="F105" s="12"/>
      <c r="G105" s="12"/>
      <c r="H105" s="12"/>
      <c r="I105" s="12"/>
      <c r="J105" s="12"/>
      <c r="K105" s="12"/>
      <c r="L105" s="12"/>
      <c r="M105" s="11"/>
      <c r="Q105" s="1" t="s">
        <v>184</v>
      </c>
    </row>
    <row r="106" spans="1:48" ht="30" customHeight="1" x14ac:dyDescent="0.3">
      <c r="A106" s="11"/>
      <c r="B106" s="11"/>
      <c r="C106" s="11"/>
      <c r="D106" s="11"/>
      <c r="E106" s="12"/>
      <c r="F106" s="12"/>
      <c r="G106" s="12"/>
      <c r="H106" s="12"/>
      <c r="I106" s="12"/>
      <c r="J106" s="12"/>
      <c r="K106" s="12"/>
      <c r="L106" s="12"/>
      <c r="M106" s="11"/>
      <c r="Q106" s="1" t="s">
        <v>184</v>
      </c>
    </row>
    <row r="107" spans="1:48" ht="30" customHeight="1" x14ac:dyDescent="0.3">
      <c r="A107" s="11"/>
      <c r="B107" s="11"/>
      <c r="C107" s="11"/>
      <c r="D107" s="11"/>
      <c r="E107" s="12"/>
      <c r="F107" s="12"/>
      <c r="G107" s="12"/>
      <c r="H107" s="12"/>
      <c r="I107" s="12"/>
      <c r="J107" s="12"/>
      <c r="K107" s="12"/>
      <c r="L107" s="12"/>
      <c r="M107" s="11"/>
      <c r="Q107" s="1" t="s">
        <v>184</v>
      </c>
    </row>
    <row r="108" spans="1:48" ht="30" customHeight="1" x14ac:dyDescent="0.3">
      <c r="A108" s="11"/>
      <c r="B108" s="11"/>
      <c r="C108" s="11"/>
      <c r="D108" s="11"/>
      <c r="E108" s="12"/>
      <c r="F108" s="12"/>
      <c r="G108" s="12"/>
      <c r="H108" s="12"/>
      <c r="I108" s="12"/>
      <c r="J108" s="12"/>
      <c r="K108" s="12"/>
      <c r="L108" s="12"/>
      <c r="M108" s="11"/>
      <c r="Q108" s="1" t="s">
        <v>184</v>
      </c>
    </row>
    <row r="109" spans="1:48" ht="30" customHeight="1" x14ac:dyDescent="0.3">
      <c r="A109" s="11"/>
      <c r="B109" s="11"/>
      <c r="C109" s="11"/>
      <c r="D109" s="11"/>
      <c r="E109" s="12"/>
      <c r="F109" s="12"/>
      <c r="G109" s="12"/>
      <c r="H109" s="12"/>
      <c r="I109" s="12"/>
      <c r="J109" s="12"/>
      <c r="K109" s="12"/>
      <c r="L109" s="12"/>
      <c r="M109" s="11"/>
      <c r="Q109" s="1" t="s">
        <v>184</v>
      </c>
    </row>
    <row r="110" spans="1:48" ht="30" customHeight="1" x14ac:dyDescent="0.3">
      <c r="A110" s="11"/>
      <c r="B110" s="11"/>
      <c r="C110" s="11"/>
      <c r="D110" s="11"/>
      <c r="E110" s="12"/>
      <c r="F110" s="12"/>
      <c r="G110" s="12"/>
      <c r="H110" s="12"/>
      <c r="I110" s="12"/>
      <c r="J110" s="12"/>
      <c r="K110" s="12"/>
      <c r="L110" s="12"/>
      <c r="M110" s="11"/>
      <c r="Q110" s="1" t="s">
        <v>184</v>
      </c>
    </row>
    <row r="111" spans="1:48" ht="30" customHeight="1" x14ac:dyDescent="0.3">
      <c r="A111" s="11"/>
      <c r="B111" s="11"/>
      <c r="C111" s="11"/>
      <c r="D111" s="11"/>
      <c r="E111" s="12"/>
      <c r="F111" s="12"/>
      <c r="G111" s="12"/>
      <c r="H111" s="12"/>
      <c r="I111" s="12"/>
      <c r="J111" s="12"/>
      <c r="K111" s="12"/>
      <c r="L111" s="12"/>
      <c r="M111" s="11"/>
      <c r="Q111" s="1" t="s">
        <v>184</v>
      </c>
    </row>
    <row r="112" spans="1:48" ht="30" customHeight="1" x14ac:dyDescent="0.3">
      <c r="A112" s="11"/>
      <c r="B112" s="11"/>
      <c r="C112" s="11"/>
      <c r="D112" s="11"/>
      <c r="E112" s="12"/>
      <c r="F112" s="12"/>
      <c r="G112" s="12"/>
      <c r="H112" s="12"/>
      <c r="I112" s="12"/>
      <c r="J112" s="12"/>
      <c r="K112" s="12"/>
      <c r="L112" s="12"/>
      <c r="M112" s="11"/>
      <c r="Q112" s="1" t="s">
        <v>184</v>
      </c>
    </row>
    <row r="113" spans="1:48" ht="30" customHeight="1" x14ac:dyDescent="0.3">
      <c r="A113" s="11"/>
      <c r="B113" s="11"/>
      <c r="C113" s="11"/>
      <c r="D113" s="11"/>
      <c r="E113" s="12"/>
      <c r="F113" s="12"/>
      <c r="G113" s="12"/>
      <c r="H113" s="12"/>
      <c r="I113" s="12"/>
      <c r="J113" s="12"/>
      <c r="K113" s="12"/>
      <c r="L113" s="12"/>
      <c r="M113" s="11"/>
      <c r="Q113" s="1" t="s">
        <v>184</v>
      </c>
    </row>
    <row r="114" spans="1:48" ht="30" customHeight="1" x14ac:dyDescent="0.3">
      <c r="A114" s="11"/>
      <c r="B114" s="11"/>
      <c r="C114" s="11"/>
      <c r="D114" s="11"/>
      <c r="E114" s="12"/>
      <c r="F114" s="12"/>
      <c r="G114" s="12"/>
      <c r="H114" s="12"/>
      <c r="I114" s="12"/>
      <c r="J114" s="12"/>
      <c r="K114" s="12"/>
      <c r="L114" s="12"/>
      <c r="M114" s="11"/>
      <c r="Q114" s="1" t="s">
        <v>184</v>
      </c>
    </row>
    <row r="115" spans="1:48" ht="30" customHeight="1" x14ac:dyDescent="0.3">
      <c r="A115" s="11"/>
      <c r="B115" s="11"/>
      <c r="C115" s="11"/>
      <c r="D115" s="11"/>
      <c r="E115" s="12"/>
      <c r="F115" s="12"/>
      <c r="G115" s="12"/>
      <c r="H115" s="12"/>
      <c r="I115" s="12"/>
      <c r="J115" s="12"/>
      <c r="K115" s="12"/>
      <c r="L115" s="12"/>
      <c r="M115" s="11"/>
      <c r="Q115" s="1" t="s">
        <v>184</v>
      </c>
    </row>
    <row r="116" spans="1:48" ht="30" customHeight="1" x14ac:dyDescent="0.3">
      <c r="A116" s="11"/>
      <c r="B116" s="11"/>
      <c r="C116" s="11"/>
      <c r="D116" s="11"/>
      <c r="E116" s="12"/>
      <c r="F116" s="12"/>
      <c r="G116" s="12"/>
      <c r="H116" s="12"/>
      <c r="I116" s="12"/>
      <c r="J116" s="12"/>
      <c r="K116" s="12"/>
      <c r="L116" s="12"/>
      <c r="M116" s="11"/>
      <c r="Q116" s="1" t="s">
        <v>184</v>
      </c>
    </row>
    <row r="117" spans="1:48" ht="30" customHeight="1" x14ac:dyDescent="0.3">
      <c r="A117" s="11"/>
      <c r="B117" s="11"/>
      <c r="C117" s="11"/>
      <c r="D117" s="11"/>
      <c r="E117" s="12"/>
      <c r="F117" s="12"/>
      <c r="G117" s="12"/>
      <c r="H117" s="12"/>
      <c r="I117" s="12"/>
      <c r="J117" s="12"/>
      <c r="K117" s="12"/>
      <c r="L117" s="12"/>
      <c r="M117" s="11"/>
      <c r="Q117" s="1" t="s">
        <v>184</v>
      </c>
    </row>
    <row r="118" spans="1:48" ht="30" customHeight="1" x14ac:dyDescent="0.3">
      <c r="A118" s="11"/>
      <c r="B118" s="11"/>
      <c r="C118" s="11"/>
      <c r="D118" s="11"/>
      <c r="E118" s="12"/>
      <c r="F118" s="12"/>
      <c r="G118" s="12"/>
      <c r="H118" s="12"/>
      <c r="I118" s="12"/>
      <c r="J118" s="12"/>
      <c r="K118" s="12"/>
      <c r="L118" s="12"/>
      <c r="M118" s="11"/>
      <c r="Q118" s="1" t="s">
        <v>184</v>
      </c>
    </row>
    <row r="119" spans="1:48" ht="30" customHeight="1" x14ac:dyDescent="0.3">
      <c r="A119" s="11"/>
      <c r="B119" s="11"/>
      <c r="C119" s="11"/>
      <c r="D119" s="11"/>
      <c r="E119" s="12"/>
      <c r="F119" s="12"/>
      <c r="G119" s="12"/>
      <c r="H119" s="12"/>
      <c r="I119" s="12"/>
      <c r="J119" s="12"/>
      <c r="K119" s="12"/>
      <c r="L119" s="12"/>
      <c r="M119" s="11"/>
      <c r="Q119" s="1" t="s">
        <v>184</v>
      </c>
    </row>
    <row r="120" spans="1:48" ht="30" customHeight="1" x14ac:dyDescent="0.3">
      <c r="A120" s="11"/>
      <c r="B120" s="11"/>
      <c r="C120" s="11"/>
      <c r="D120" s="11"/>
      <c r="E120" s="12"/>
      <c r="F120" s="12"/>
      <c r="G120" s="12"/>
      <c r="H120" s="12"/>
      <c r="I120" s="12"/>
      <c r="J120" s="12"/>
      <c r="K120" s="12"/>
      <c r="L120" s="12"/>
      <c r="M120" s="11"/>
      <c r="Q120" s="1" t="s">
        <v>184</v>
      </c>
    </row>
    <row r="121" spans="1:48" ht="30" customHeight="1" x14ac:dyDescent="0.3">
      <c r="A121" s="11"/>
      <c r="B121" s="11"/>
      <c r="C121" s="11"/>
      <c r="D121" s="11"/>
      <c r="E121" s="12"/>
      <c r="F121" s="12"/>
      <c r="G121" s="12"/>
      <c r="H121" s="12"/>
      <c r="I121" s="12"/>
      <c r="J121" s="12"/>
      <c r="K121" s="12"/>
      <c r="L121" s="12"/>
      <c r="M121" s="11"/>
      <c r="Q121" s="1" t="s">
        <v>184</v>
      </c>
    </row>
    <row r="122" spans="1:48" ht="30" customHeight="1" x14ac:dyDescent="0.3">
      <c r="A122" s="11"/>
      <c r="B122" s="11"/>
      <c r="C122" s="11"/>
      <c r="D122" s="11"/>
      <c r="E122" s="12"/>
      <c r="F122" s="12"/>
      <c r="G122" s="12"/>
      <c r="H122" s="12"/>
      <c r="I122" s="12"/>
      <c r="J122" s="12"/>
      <c r="K122" s="12"/>
      <c r="L122" s="12"/>
      <c r="M122" s="11"/>
      <c r="Q122" s="1" t="s">
        <v>184</v>
      </c>
    </row>
    <row r="123" spans="1:48" ht="30" customHeight="1" x14ac:dyDescent="0.3">
      <c r="A123" s="13" t="s">
        <v>77</v>
      </c>
      <c r="B123" s="11"/>
      <c r="C123" s="11"/>
      <c r="D123" s="11"/>
      <c r="E123" s="12"/>
      <c r="F123" s="12">
        <f>SUMIF(Q101:Q122,"01010204",F101:F122)</f>
        <v>0</v>
      </c>
      <c r="G123" s="12"/>
      <c r="H123" s="12">
        <f>SUMIF(Q101:Q122,"01010204",H101:H122)</f>
        <v>0</v>
      </c>
      <c r="I123" s="12"/>
      <c r="J123" s="12">
        <f>SUMIF(Q101:Q122,"01010204",J101:J122)</f>
        <v>0</v>
      </c>
      <c r="K123" s="12"/>
      <c r="L123" s="12">
        <f>SUMIF(Q101:Q122,"01010204",L101:L122)</f>
        <v>0</v>
      </c>
      <c r="M123" s="11"/>
      <c r="N123" t="s">
        <v>78</v>
      </c>
    </row>
    <row r="124" spans="1:48" ht="30" customHeight="1" x14ac:dyDescent="0.3">
      <c r="A124" s="13" t="s">
        <v>197</v>
      </c>
      <c r="B124" s="13" t="s">
        <v>52</v>
      </c>
      <c r="C124" s="11"/>
      <c r="D124" s="11"/>
      <c r="E124" s="12"/>
      <c r="F124" s="12"/>
      <c r="G124" s="12"/>
      <c r="H124" s="12"/>
      <c r="I124" s="12"/>
      <c r="J124" s="12"/>
      <c r="K124" s="12"/>
      <c r="L124" s="12"/>
      <c r="M124" s="11"/>
      <c r="Q124" s="1" t="s">
        <v>198</v>
      </c>
    </row>
    <row r="125" spans="1:48" ht="30" customHeight="1" x14ac:dyDescent="0.3">
      <c r="A125" s="13" t="s">
        <v>199</v>
      </c>
      <c r="B125" s="13" t="s">
        <v>52</v>
      </c>
      <c r="C125" s="13" t="s">
        <v>200</v>
      </c>
      <c r="D125" s="11">
        <v>-1</v>
      </c>
      <c r="E125" s="12" t="e">
        <f>TRUNC(단가대비표!O9,0)</f>
        <v>#NUM!</v>
      </c>
      <c r="F125" s="12" t="e">
        <f>TRUNC(E125*D125, 0)</f>
        <v>#NUM!</v>
      </c>
      <c r="G125" s="12">
        <f>TRUNC(단가대비표!P9,0)</f>
        <v>0</v>
      </c>
      <c r="H125" s="12">
        <f>TRUNC(G125*D125, 0)</f>
        <v>0</v>
      </c>
      <c r="I125" s="12">
        <f>TRUNC(단가대비표!V9,0)</f>
        <v>0</v>
      </c>
      <c r="J125" s="12">
        <f>TRUNC(I125*D125, 0)</f>
        <v>0</v>
      </c>
      <c r="K125" s="12" t="e">
        <f>TRUNC(E125+G125+I125, 0)</f>
        <v>#NUM!</v>
      </c>
      <c r="L125" s="12" t="e">
        <f>TRUNC(F125+H125+J125, 0)</f>
        <v>#NUM!</v>
      </c>
      <c r="M125" s="13" t="s">
        <v>52</v>
      </c>
      <c r="N125" s="1" t="s">
        <v>201</v>
      </c>
      <c r="O125" s="1" t="s">
        <v>52</v>
      </c>
      <c r="P125" s="1" t="s">
        <v>52</v>
      </c>
      <c r="Q125" s="1" t="s">
        <v>198</v>
      </c>
      <c r="R125" s="1" t="s">
        <v>64</v>
      </c>
      <c r="S125" s="1" t="s">
        <v>64</v>
      </c>
      <c r="T125" s="1" t="s">
        <v>63</v>
      </c>
      <c r="AR125" s="1" t="s">
        <v>52</v>
      </c>
      <c r="AS125" s="1" t="s">
        <v>52</v>
      </c>
      <c r="AU125" s="1" t="s">
        <v>202</v>
      </c>
      <c r="AV125">
        <v>49</v>
      </c>
    </row>
    <row r="126" spans="1:48" ht="30" customHeight="1" x14ac:dyDescent="0.3">
      <c r="A126" s="13" t="s">
        <v>203</v>
      </c>
      <c r="B126" s="13" t="s">
        <v>52</v>
      </c>
      <c r="C126" s="13" t="s">
        <v>200</v>
      </c>
      <c r="D126" s="11">
        <v>-30</v>
      </c>
      <c r="E126" s="12" t="e">
        <f>TRUNC(단가대비표!O10,0)</f>
        <v>#NUM!</v>
      </c>
      <c r="F126" s="12" t="e">
        <f>TRUNC(E126*D126, 0)</f>
        <v>#NUM!</v>
      </c>
      <c r="G126" s="12">
        <f>TRUNC(단가대비표!P10,0)</f>
        <v>0</v>
      </c>
      <c r="H126" s="12">
        <f>TRUNC(G126*D126, 0)</f>
        <v>0</v>
      </c>
      <c r="I126" s="12">
        <f>TRUNC(단가대비표!V10,0)</f>
        <v>0</v>
      </c>
      <c r="J126" s="12">
        <f>TRUNC(I126*D126, 0)</f>
        <v>0</v>
      </c>
      <c r="K126" s="12" t="e">
        <f>TRUNC(E126+G126+I126, 0)</f>
        <v>#NUM!</v>
      </c>
      <c r="L126" s="12" t="e">
        <f>TRUNC(F126+H126+J126, 0)</f>
        <v>#NUM!</v>
      </c>
      <c r="M126" s="13" t="s">
        <v>52</v>
      </c>
      <c r="N126" s="1" t="s">
        <v>204</v>
      </c>
      <c r="O126" s="1" t="s">
        <v>52</v>
      </c>
      <c r="P126" s="1" t="s">
        <v>52</v>
      </c>
      <c r="Q126" s="1" t="s">
        <v>198</v>
      </c>
      <c r="R126" s="1" t="s">
        <v>64</v>
      </c>
      <c r="S126" s="1" t="s">
        <v>64</v>
      </c>
      <c r="T126" s="1" t="s">
        <v>63</v>
      </c>
      <c r="AR126" s="1" t="s">
        <v>52</v>
      </c>
      <c r="AS126" s="1" t="s">
        <v>52</v>
      </c>
      <c r="AU126" s="1" t="s">
        <v>205</v>
      </c>
      <c r="AV126">
        <v>50</v>
      </c>
    </row>
    <row r="127" spans="1:48" ht="30" customHeight="1" x14ac:dyDescent="0.3">
      <c r="A127" s="11"/>
      <c r="B127" s="11"/>
      <c r="C127" s="11"/>
      <c r="D127" s="11"/>
      <c r="E127" s="12"/>
      <c r="F127" s="12"/>
      <c r="G127" s="12"/>
      <c r="H127" s="12"/>
      <c r="I127" s="12"/>
      <c r="J127" s="12"/>
      <c r="K127" s="12"/>
      <c r="L127" s="12"/>
      <c r="M127" s="11"/>
      <c r="Q127" s="1" t="s">
        <v>198</v>
      </c>
    </row>
    <row r="128" spans="1:48" ht="30" customHeight="1" x14ac:dyDescent="0.3">
      <c r="A128" s="11"/>
      <c r="B128" s="11"/>
      <c r="C128" s="11"/>
      <c r="D128" s="11"/>
      <c r="E128" s="12"/>
      <c r="F128" s="12"/>
      <c r="G128" s="12"/>
      <c r="H128" s="12"/>
      <c r="I128" s="12"/>
      <c r="J128" s="12"/>
      <c r="K128" s="12"/>
      <c r="L128" s="12"/>
      <c r="M128" s="11"/>
      <c r="Q128" s="1" t="s">
        <v>198</v>
      </c>
    </row>
    <row r="129" spans="1:17" ht="30" customHeight="1" x14ac:dyDescent="0.3">
      <c r="A129" s="11"/>
      <c r="B129" s="11"/>
      <c r="C129" s="11"/>
      <c r="D129" s="11"/>
      <c r="E129" s="12"/>
      <c r="F129" s="12"/>
      <c r="G129" s="12"/>
      <c r="H129" s="12"/>
      <c r="I129" s="12"/>
      <c r="J129" s="12"/>
      <c r="K129" s="12"/>
      <c r="L129" s="12"/>
      <c r="M129" s="11"/>
      <c r="Q129" s="1" t="s">
        <v>198</v>
      </c>
    </row>
    <row r="130" spans="1:17" ht="30" customHeight="1" x14ac:dyDescent="0.3">
      <c r="A130" s="11"/>
      <c r="B130" s="11"/>
      <c r="C130" s="11"/>
      <c r="D130" s="11"/>
      <c r="E130" s="12"/>
      <c r="F130" s="12"/>
      <c r="G130" s="12"/>
      <c r="H130" s="12"/>
      <c r="I130" s="12"/>
      <c r="J130" s="12"/>
      <c r="K130" s="12"/>
      <c r="L130" s="12"/>
      <c r="M130" s="11"/>
      <c r="Q130" s="1" t="s">
        <v>198</v>
      </c>
    </row>
    <row r="131" spans="1:17" ht="30" customHeight="1" x14ac:dyDescent="0.3">
      <c r="A131" s="11"/>
      <c r="B131" s="11"/>
      <c r="C131" s="11"/>
      <c r="D131" s="11"/>
      <c r="E131" s="12"/>
      <c r="F131" s="12"/>
      <c r="G131" s="12"/>
      <c r="H131" s="12"/>
      <c r="I131" s="12"/>
      <c r="J131" s="12"/>
      <c r="K131" s="12"/>
      <c r="L131" s="12"/>
      <c r="M131" s="11"/>
      <c r="Q131" s="1" t="s">
        <v>198</v>
      </c>
    </row>
    <row r="132" spans="1:17" ht="30" customHeight="1" x14ac:dyDescent="0.3">
      <c r="A132" s="11"/>
      <c r="B132" s="11"/>
      <c r="C132" s="11"/>
      <c r="D132" s="11"/>
      <c r="E132" s="12"/>
      <c r="F132" s="12"/>
      <c r="G132" s="12"/>
      <c r="H132" s="12"/>
      <c r="I132" s="12"/>
      <c r="J132" s="12"/>
      <c r="K132" s="12"/>
      <c r="L132" s="12"/>
      <c r="M132" s="11"/>
      <c r="Q132" s="1" t="s">
        <v>198</v>
      </c>
    </row>
    <row r="133" spans="1:17" ht="30" customHeight="1" x14ac:dyDescent="0.3">
      <c r="A133" s="11"/>
      <c r="B133" s="11"/>
      <c r="C133" s="11"/>
      <c r="D133" s="11"/>
      <c r="E133" s="12"/>
      <c r="F133" s="12"/>
      <c r="G133" s="12"/>
      <c r="H133" s="12"/>
      <c r="I133" s="12"/>
      <c r="J133" s="12"/>
      <c r="K133" s="12"/>
      <c r="L133" s="12"/>
      <c r="M133" s="11"/>
      <c r="Q133" s="1" t="s">
        <v>198</v>
      </c>
    </row>
    <row r="134" spans="1:17" ht="30" customHeight="1" x14ac:dyDescent="0.3">
      <c r="A134" s="11"/>
      <c r="B134" s="11"/>
      <c r="C134" s="11"/>
      <c r="D134" s="11"/>
      <c r="E134" s="12"/>
      <c r="F134" s="12"/>
      <c r="G134" s="12"/>
      <c r="H134" s="12"/>
      <c r="I134" s="12"/>
      <c r="J134" s="12"/>
      <c r="K134" s="12"/>
      <c r="L134" s="12"/>
      <c r="M134" s="11"/>
      <c r="Q134" s="1" t="s">
        <v>198</v>
      </c>
    </row>
    <row r="135" spans="1:17" ht="30" customHeight="1" x14ac:dyDescent="0.3">
      <c r="A135" s="11"/>
      <c r="B135" s="11"/>
      <c r="C135" s="11"/>
      <c r="D135" s="11"/>
      <c r="E135" s="12"/>
      <c r="F135" s="12"/>
      <c r="G135" s="12"/>
      <c r="H135" s="12"/>
      <c r="I135" s="12"/>
      <c r="J135" s="12"/>
      <c r="K135" s="12"/>
      <c r="L135" s="12"/>
      <c r="M135" s="11"/>
      <c r="Q135" s="1" t="s">
        <v>198</v>
      </c>
    </row>
    <row r="136" spans="1:17" ht="30" customHeight="1" x14ac:dyDescent="0.3">
      <c r="A136" s="11"/>
      <c r="B136" s="11"/>
      <c r="C136" s="11"/>
      <c r="D136" s="11"/>
      <c r="E136" s="12"/>
      <c r="F136" s="12"/>
      <c r="G136" s="12"/>
      <c r="H136" s="12"/>
      <c r="I136" s="12"/>
      <c r="J136" s="12"/>
      <c r="K136" s="12"/>
      <c r="L136" s="12"/>
      <c r="M136" s="11"/>
      <c r="Q136" s="1" t="s">
        <v>198</v>
      </c>
    </row>
    <row r="137" spans="1:17" ht="30" customHeight="1" x14ac:dyDescent="0.3">
      <c r="A137" s="11"/>
      <c r="B137" s="11"/>
      <c r="C137" s="11"/>
      <c r="D137" s="11"/>
      <c r="E137" s="12"/>
      <c r="F137" s="12"/>
      <c r="G137" s="12"/>
      <c r="H137" s="12"/>
      <c r="I137" s="12"/>
      <c r="J137" s="12"/>
      <c r="K137" s="12"/>
      <c r="L137" s="12"/>
      <c r="M137" s="11"/>
      <c r="Q137" s="1" t="s">
        <v>198</v>
      </c>
    </row>
    <row r="138" spans="1:17" ht="30" customHeight="1" x14ac:dyDescent="0.3">
      <c r="A138" s="11"/>
      <c r="B138" s="11"/>
      <c r="C138" s="11"/>
      <c r="D138" s="11"/>
      <c r="E138" s="12"/>
      <c r="F138" s="12"/>
      <c r="G138" s="12"/>
      <c r="H138" s="12"/>
      <c r="I138" s="12"/>
      <c r="J138" s="12"/>
      <c r="K138" s="12"/>
      <c r="L138" s="12"/>
      <c r="M138" s="11"/>
      <c r="Q138" s="1" t="s">
        <v>198</v>
      </c>
    </row>
    <row r="139" spans="1:17" ht="30" customHeight="1" x14ac:dyDescent="0.3">
      <c r="A139" s="11"/>
      <c r="B139" s="11"/>
      <c r="C139" s="11"/>
      <c r="D139" s="11"/>
      <c r="E139" s="12"/>
      <c r="F139" s="12"/>
      <c r="G139" s="12"/>
      <c r="H139" s="12"/>
      <c r="I139" s="12"/>
      <c r="J139" s="12"/>
      <c r="K139" s="12"/>
      <c r="L139" s="12"/>
      <c r="M139" s="11"/>
      <c r="Q139" s="1" t="s">
        <v>198</v>
      </c>
    </row>
    <row r="140" spans="1:17" ht="30" customHeight="1" x14ac:dyDescent="0.3">
      <c r="A140" s="11"/>
      <c r="B140" s="11"/>
      <c r="C140" s="11"/>
      <c r="D140" s="11"/>
      <c r="E140" s="12"/>
      <c r="F140" s="12"/>
      <c r="G140" s="12"/>
      <c r="H140" s="12"/>
      <c r="I140" s="12"/>
      <c r="J140" s="12"/>
      <c r="K140" s="12"/>
      <c r="L140" s="12"/>
      <c r="M140" s="11"/>
      <c r="Q140" s="1" t="s">
        <v>198</v>
      </c>
    </row>
    <row r="141" spans="1:17" ht="30" customHeight="1" x14ac:dyDescent="0.3">
      <c r="A141" s="11"/>
      <c r="B141" s="11"/>
      <c r="C141" s="11"/>
      <c r="D141" s="11"/>
      <c r="E141" s="12"/>
      <c r="F141" s="12"/>
      <c r="G141" s="12"/>
      <c r="H141" s="12"/>
      <c r="I141" s="12"/>
      <c r="J141" s="12"/>
      <c r="K141" s="12"/>
      <c r="L141" s="12"/>
      <c r="M141" s="11"/>
      <c r="Q141" s="1" t="s">
        <v>198</v>
      </c>
    </row>
    <row r="142" spans="1:17" ht="30" customHeight="1" x14ac:dyDescent="0.3">
      <c r="A142" s="11"/>
      <c r="B142" s="11"/>
      <c r="C142" s="11"/>
      <c r="D142" s="11"/>
      <c r="E142" s="12"/>
      <c r="F142" s="12"/>
      <c r="G142" s="12"/>
      <c r="H142" s="12"/>
      <c r="I142" s="12"/>
      <c r="J142" s="12"/>
      <c r="K142" s="12"/>
      <c r="L142" s="12"/>
      <c r="M142" s="11"/>
      <c r="Q142" s="1" t="s">
        <v>198</v>
      </c>
    </row>
    <row r="143" spans="1:17" ht="30" customHeight="1" x14ac:dyDescent="0.3">
      <c r="A143" s="11"/>
      <c r="B143" s="11"/>
      <c r="C143" s="11"/>
      <c r="D143" s="11"/>
      <c r="E143" s="12"/>
      <c r="F143" s="12"/>
      <c r="G143" s="12"/>
      <c r="H143" s="12"/>
      <c r="I143" s="12"/>
      <c r="J143" s="12"/>
      <c r="K143" s="12"/>
      <c r="L143" s="12"/>
      <c r="M143" s="11"/>
      <c r="Q143" s="1" t="s">
        <v>198</v>
      </c>
    </row>
    <row r="144" spans="1:17" ht="30" customHeight="1" x14ac:dyDescent="0.3">
      <c r="A144" s="11"/>
      <c r="B144" s="11"/>
      <c r="C144" s="11"/>
      <c r="D144" s="11"/>
      <c r="E144" s="12"/>
      <c r="F144" s="12"/>
      <c r="G144" s="12"/>
      <c r="H144" s="12"/>
      <c r="I144" s="12"/>
      <c r="J144" s="12"/>
      <c r="K144" s="12"/>
      <c r="L144" s="12"/>
      <c r="M144" s="11"/>
      <c r="Q144" s="1" t="s">
        <v>198</v>
      </c>
    </row>
    <row r="145" spans="1:48" ht="30" customHeight="1" x14ac:dyDescent="0.3">
      <c r="A145" s="11"/>
      <c r="B145" s="11"/>
      <c r="C145" s="11"/>
      <c r="D145" s="11"/>
      <c r="E145" s="12"/>
      <c r="F145" s="12"/>
      <c r="G145" s="12"/>
      <c r="H145" s="12"/>
      <c r="I145" s="12"/>
      <c r="J145" s="12"/>
      <c r="K145" s="12"/>
      <c r="L145" s="12"/>
      <c r="M145" s="11"/>
      <c r="Q145" s="1" t="s">
        <v>198</v>
      </c>
    </row>
    <row r="146" spans="1:48" ht="30" customHeight="1" x14ac:dyDescent="0.3">
      <c r="A146" s="11"/>
      <c r="B146" s="11"/>
      <c r="C146" s="11"/>
      <c r="D146" s="11"/>
      <c r="E146" s="12"/>
      <c r="F146" s="12"/>
      <c r="G146" s="12"/>
      <c r="H146" s="12"/>
      <c r="I146" s="12"/>
      <c r="J146" s="12"/>
      <c r="K146" s="12"/>
      <c r="L146" s="12"/>
      <c r="M146" s="11"/>
      <c r="Q146" s="1" t="s">
        <v>198</v>
      </c>
    </row>
    <row r="147" spans="1:48" ht="30" customHeight="1" x14ac:dyDescent="0.3">
      <c r="A147" s="13" t="s">
        <v>77</v>
      </c>
      <c r="B147" s="11"/>
      <c r="C147" s="11"/>
      <c r="D147" s="11"/>
      <c r="E147" s="12"/>
      <c r="F147" s="12" t="e">
        <f>SUMIF(Q125:Q146,"010201",F125:F146)</f>
        <v>#NUM!</v>
      </c>
      <c r="G147" s="12"/>
      <c r="H147" s="12">
        <f>SUMIF(Q125:Q146,"010201",H125:H146)</f>
        <v>0</v>
      </c>
      <c r="I147" s="12"/>
      <c r="J147" s="12">
        <f>SUMIF(Q125:Q146,"010201",J125:J146)</f>
        <v>0</v>
      </c>
      <c r="K147" s="12"/>
      <c r="L147" s="12" t="e">
        <f>SUMIF(Q125:Q146,"010201",L125:L146)</f>
        <v>#NUM!</v>
      </c>
      <c r="M147" s="11"/>
      <c r="N147" t="s">
        <v>78</v>
      </c>
    </row>
    <row r="148" spans="1:48" ht="30" hidden="1" customHeight="1" x14ac:dyDescent="0.3">
      <c r="A148" s="13"/>
      <c r="B148" s="13"/>
      <c r="C148" s="11"/>
      <c r="D148" s="11"/>
      <c r="E148" s="12"/>
      <c r="F148" s="12"/>
      <c r="G148" s="12"/>
      <c r="H148" s="12"/>
      <c r="I148" s="12"/>
      <c r="J148" s="12"/>
      <c r="K148" s="12"/>
      <c r="L148" s="12"/>
      <c r="M148" s="11"/>
      <c r="Q148" s="1" t="s">
        <v>208</v>
      </c>
    </row>
    <row r="149" spans="1:48" ht="30" hidden="1" customHeight="1" x14ac:dyDescent="0.3">
      <c r="A149" s="13"/>
      <c r="B149" s="13"/>
      <c r="C149" s="13"/>
      <c r="D149" s="11"/>
      <c r="E149" s="12"/>
      <c r="F149" s="12"/>
      <c r="G149" s="12"/>
      <c r="H149" s="12"/>
      <c r="I149" s="12"/>
      <c r="J149" s="12"/>
      <c r="K149" s="12"/>
      <c r="L149" s="12"/>
      <c r="M149" s="13"/>
      <c r="N149" s="1" t="s">
        <v>209</v>
      </c>
      <c r="O149" s="1" t="s">
        <v>52</v>
      </c>
      <c r="P149" s="1" t="s">
        <v>52</v>
      </c>
      <c r="Q149" s="1" t="s">
        <v>208</v>
      </c>
      <c r="R149" s="1" t="s">
        <v>64</v>
      </c>
      <c r="S149" s="1" t="s">
        <v>64</v>
      </c>
      <c r="T149" s="1" t="s">
        <v>63</v>
      </c>
      <c r="AR149" s="1" t="s">
        <v>52</v>
      </c>
      <c r="AS149" s="1" t="s">
        <v>52</v>
      </c>
      <c r="AU149" s="1" t="s">
        <v>210</v>
      </c>
      <c r="AV149">
        <v>55</v>
      </c>
    </row>
    <row r="150" spans="1:48" ht="30" hidden="1" customHeight="1" x14ac:dyDescent="0.3">
      <c r="A150" s="13"/>
      <c r="B150" s="13"/>
      <c r="C150" s="13"/>
      <c r="D150" s="11"/>
      <c r="E150" s="12"/>
      <c r="F150" s="12"/>
      <c r="G150" s="12"/>
      <c r="H150" s="12"/>
      <c r="I150" s="12"/>
      <c r="J150" s="12"/>
      <c r="K150" s="12"/>
      <c r="L150" s="12"/>
      <c r="M150" s="13"/>
      <c r="N150" s="1" t="s">
        <v>211</v>
      </c>
      <c r="O150" s="1" t="s">
        <v>52</v>
      </c>
      <c r="P150" s="1" t="s">
        <v>52</v>
      </c>
      <c r="Q150" s="1" t="s">
        <v>208</v>
      </c>
      <c r="R150" s="1" t="s">
        <v>64</v>
      </c>
      <c r="S150" s="1" t="s">
        <v>64</v>
      </c>
      <c r="T150" s="1" t="s">
        <v>63</v>
      </c>
      <c r="AR150" s="1" t="s">
        <v>52</v>
      </c>
      <c r="AS150" s="1" t="s">
        <v>52</v>
      </c>
      <c r="AU150" s="1" t="s">
        <v>212</v>
      </c>
      <c r="AV150">
        <v>56</v>
      </c>
    </row>
    <row r="151" spans="1:48" ht="30" hidden="1" customHeight="1" x14ac:dyDescent="0.3">
      <c r="A151" s="11"/>
      <c r="B151" s="11"/>
      <c r="C151" s="11"/>
      <c r="D151" s="11"/>
      <c r="E151" s="12"/>
      <c r="F151" s="12"/>
      <c r="G151" s="12"/>
      <c r="H151" s="12"/>
      <c r="I151" s="12"/>
      <c r="J151" s="12"/>
      <c r="K151" s="12"/>
      <c r="L151" s="12"/>
      <c r="M151" s="11"/>
      <c r="Q151" s="1" t="s">
        <v>208</v>
      </c>
    </row>
    <row r="152" spans="1:48" ht="30" hidden="1" customHeight="1" x14ac:dyDescent="0.3">
      <c r="A152" s="11"/>
      <c r="B152" s="11"/>
      <c r="C152" s="11"/>
      <c r="D152" s="11"/>
      <c r="E152" s="12"/>
      <c r="F152" s="12"/>
      <c r="G152" s="12"/>
      <c r="H152" s="12"/>
      <c r="I152" s="12"/>
      <c r="J152" s="12"/>
      <c r="K152" s="12"/>
      <c r="L152" s="12"/>
      <c r="M152" s="11"/>
      <c r="Q152" s="1" t="s">
        <v>208</v>
      </c>
    </row>
    <row r="153" spans="1:48" ht="30" hidden="1" customHeight="1" x14ac:dyDescent="0.3">
      <c r="A153" s="11"/>
      <c r="B153" s="11"/>
      <c r="C153" s="11"/>
      <c r="D153" s="11"/>
      <c r="E153" s="12"/>
      <c r="F153" s="12"/>
      <c r="G153" s="12"/>
      <c r="H153" s="12"/>
      <c r="I153" s="12"/>
      <c r="J153" s="12"/>
      <c r="K153" s="12"/>
      <c r="L153" s="12"/>
      <c r="M153" s="11"/>
      <c r="Q153" s="1" t="s">
        <v>208</v>
      </c>
    </row>
    <row r="154" spans="1:48" ht="30" hidden="1" customHeight="1" x14ac:dyDescent="0.3">
      <c r="A154" s="11"/>
      <c r="B154" s="11"/>
      <c r="C154" s="11"/>
      <c r="D154" s="11"/>
      <c r="E154" s="12"/>
      <c r="F154" s="12"/>
      <c r="G154" s="12"/>
      <c r="H154" s="12"/>
      <c r="I154" s="12"/>
      <c r="J154" s="12"/>
      <c r="K154" s="12"/>
      <c r="L154" s="12"/>
      <c r="M154" s="11"/>
      <c r="Q154" s="1" t="s">
        <v>208</v>
      </c>
    </row>
    <row r="155" spans="1:48" ht="30" hidden="1" customHeight="1" x14ac:dyDescent="0.3">
      <c r="A155" s="11"/>
      <c r="B155" s="11"/>
      <c r="C155" s="11"/>
      <c r="D155" s="11"/>
      <c r="E155" s="12"/>
      <c r="F155" s="12"/>
      <c r="G155" s="12"/>
      <c r="H155" s="12"/>
      <c r="I155" s="12"/>
      <c r="J155" s="12"/>
      <c r="K155" s="12"/>
      <c r="L155" s="12"/>
      <c r="M155" s="11"/>
      <c r="Q155" s="1" t="s">
        <v>208</v>
      </c>
    </row>
    <row r="156" spans="1:48" ht="30" hidden="1" customHeight="1" x14ac:dyDescent="0.3">
      <c r="A156" s="11"/>
      <c r="B156" s="11"/>
      <c r="C156" s="11"/>
      <c r="D156" s="11"/>
      <c r="E156" s="12"/>
      <c r="F156" s="12"/>
      <c r="G156" s="12"/>
      <c r="H156" s="12"/>
      <c r="I156" s="12"/>
      <c r="J156" s="12"/>
      <c r="K156" s="12"/>
      <c r="L156" s="12"/>
      <c r="M156" s="11"/>
      <c r="Q156" s="1" t="s">
        <v>208</v>
      </c>
    </row>
    <row r="157" spans="1:48" ht="30" hidden="1" customHeight="1" x14ac:dyDescent="0.3">
      <c r="A157" s="11"/>
      <c r="B157" s="11"/>
      <c r="C157" s="11"/>
      <c r="D157" s="11"/>
      <c r="E157" s="12"/>
      <c r="F157" s="12"/>
      <c r="G157" s="12"/>
      <c r="H157" s="12"/>
      <c r="I157" s="12"/>
      <c r="J157" s="12"/>
      <c r="K157" s="12"/>
      <c r="L157" s="12"/>
      <c r="M157" s="11"/>
      <c r="Q157" s="1" t="s">
        <v>208</v>
      </c>
    </row>
    <row r="158" spans="1:48" ht="30" hidden="1" customHeight="1" x14ac:dyDescent="0.3">
      <c r="A158" s="11"/>
      <c r="B158" s="11"/>
      <c r="C158" s="11"/>
      <c r="D158" s="11"/>
      <c r="E158" s="12"/>
      <c r="F158" s="12"/>
      <c r="G158" s="12"/>
      <c r="H158" s="12"/>
      <c r="I158" s="12"/>
      <c r="J158" s="12"/>
      <c r="K158" s="12"/>
      <c r="L158" s="12"/>
      <c r="M158" s="11"/>
      <c r="Q158" s="1" t="s">
        <v>208</v>
      </c>
    </row>
    <row r="159" spans="1:48" ht="30" hidden="1" customHeight="1" x14ac:dyDescent="0.3">
      <c r="A159" s="11"/>
      <c r="B159" s="11"/>
      <c r="C159" s="11"/>
      <c r="D159" s="11"/>
      <c r="E159" s="12"/>
      <c r="F159" s="12"/>
      <c r="G159" s="12"/>
      <c r="H159" s="12"/>
      <c r="I159" s="12"/>
      <c r="J159" s="12"/>
      <c r="K159" s="12"/>
      <c r="L159" s="12"/>
      <c r="M159" s="11"/>
      <c r="Q159" s="1" t="s">
        <v>208</v>
      </c>
    </row>
    <row r="160" spans="1:48" ht="30" hidden="1" customHeight="1" x14ac:dyDescent="0.3">
      <c r="A160" s="11"/>
      <c r="B160" s="11"/>
      <c r="C160" s="11"/>
      <c r="D160" s="11"/>
      <c r="E160" s="12"/>
      <c r="F160" s="12"/>
      <c r="G160" s="12"/>
      <c r="H160" s="12"/>
      <c r="I160" s="12"/>
      <c r="J160" s="12"/>
      <c r="K160" s="12"/>
      <c r="L160" s="12"/>
      <c r="M160" s="11"/>
      <c r="Q160" s="1" t="s">
        <v>208</v>
      </c>
    </row>
    <row r="161" spans="1:17" ht="30" hidden="1" customHeight="1" x14ac:dyDescent="0.3">
      <c r="A161" s="11"/>
      <c r="B161" s="11"/>
      <c r="C161" s="11"/>
      <c r="D161" s="11"/>
      <c r="E161" s="12"/>
      <c r="F161" s="12"/>
      <c r="G161" s="12"/>
      <c r="H161" s="12"/>
      <c r="I161" s="12"/>
      <c r="J161" s="12"/>
      <c r="K161" s="12"/>
      <c r="L161" s="12"/>
      <c r="M161" s="11"/>
      <c r="Q161" s="1" t="s">
        <v>208</v>
      </c>
    </row>
    <row r="162" spans="1:17" ht="30" hidden="1" customHeight="1" x14ac:dyDescent="0.3">
      <c r="A162" s="11"/>
      <c r="B162" s="11"/>
      <c r="C162" s="11"/>
      <c r="D162" s="11"/>
      <c r="E162" s="12"/>
      <c r="F162" s="12"/>
      <c r="G162" s="12"/>
      <c r="H162" s="12"/>
      <c r="I162" s="12"/>
      <c r="J162" s="12"/>
      <c r="K162" s="12"/>
      <c r="L162" s="12"/>
      <c r="M162" s="11"/>
      <c r="Q162" s="1" t="s">
        <v>208</v>
      </c>
    </row>
    <row r="163" spans="1:17" ht="30" hidden="1" customHeight="1" x14ac:dyDescent="0.3">
      <c r="A163" s="11"/>
      <c r="B163" s="11"/>
      <c r="C163" s="11"/>
      <c r="D163" s="11"/>
      <c r="E163" s="12"/>
      <c r="F163" s="12"/>
      <c r="G163" s="12"/>
      <c r="H163" s="12"/>
      <c r="I163" s="12"/>
      <c r="J163" s="12"/>
      <c r="K163" s="12"/>
      <c r="L163" s="12"/>
      <c r="M163" s="11"/>
      <c r="Q163" s="1" t="s">
        <v>208</v>
      </c>
    </row>
    <row r="164" spans="1:17" ht="30" hidden="1" customHeight="1" x14ac:dyDescent="0.3">
      <c r="A164" s="11"/>
      <c r="B164" s="11"/>
      <c r="C164" s="11"/>
      <c r="D164" s="11"/>
      <c r="E164" s="12"/>
      <c r="F164" s="12"/>
      <c r="G164" s="12"/>
      <c r="H164" s="12"/>
      <c r="I164" s="12"/>
      <c r="J164" s="12"/>
      <c r="K164" s="12"/>
      <c r="L164" s="12"/>
      <c r="M164" s="11"/>
      <c r="Q164" s="1" t="s">
        <v>208</v>
      </c>
    </row>
    <row r="165" spans="1:17" ht="30" hidden="1" customHeight="1" x14ac:dyDescent="0.3">
      <c r="A165" s="11"/>
      <c r="B165" s="11"/>
      <c r="C165" s="11"/>
      <c r="D165" s="11"/>
      <c r="E165" s="12"/>
      <c r="F165" s="12"/>
      <c r="G165" s="12"/>
      <c r="H165" s="12"/>
      <c r="I165" s="12"/>
      <c r="J165" s="12"/>
      <c r="K165" s="12"/>
      <c r="L165" s="12"/>
      <c r="M165" s="11"/>
      <c r="Q165" s="1" t="s">
        <v>208</v>
      </c>
    </row>
    <row r="166" spans="1:17" ht="30" hidden="1" customHeight="1" x14ac:dyDescent="0.3">
      <c r="A166" s="11"/>
      <c r="B166" s="11"/>
      <c r="C166" s="11"/>
      <c r="D166" s="11"/>
      <c r="E166" s="12"/>
      <c r="F166" s="12"/>
      <c r="G166" s="12"/>
      <c r="H166" s="12"/>
      <c r="I166" s="12"/>
      <c r="J166" s="12"/>
      <c r="K166" s="12"/>
      <c r="L166" s="12"/>
      <c r="M166" s="11"/>
      <c r="Q166" s="1" t="s">
        <v>208</v>
      </c>
    </row>
    <row r="167" spans="1:17" ht="30" hidden="1" customHeight="1" x14ac:dyDescent="0.3">
      <c r="A167" s="11"/>
      <c r="B167" s="11"/>
      <c r="C167" s="11"/>
      <c r="D167" s="11"/>
      <c r="E167" s="12"/>
      <c r="F167" s="12"/>
      <c r="G167" s="12"/>
      <c r="H167" s="12"/>
      <c r="I167" s="12"/>
      <c r="J167" s="12"/>
      <c r="K167" s="12"/>
      <c r="L167" s="12"/>
      <c r="M167" s="11"/>
      <c r="Q167" s="1" t="s">
        <v>208</v>
      </c>
    </row>
    <row r="168" spans="1:17" ht="30" hidden="1" customHeight="1" x14ac:dyDescent="0.3">
      <c r="A168" s="11"/>
      <c r="B168" s="11"/>
      <c r="C168" s="11"/>
      <c r="D168" s="11"/>
      <c r="E168" s="12"/>
      <c r="F168" s="12"/>
      <c r="G168" s="12"/>
      <c r="H168" s="12"/>
      <c r="I168" s="12"/>
      <c r="J168" s="12"/>
      <c r="K168" s="12"/>
      <c r="L168" s="12"/>
      <c r="M168" s="11"/>
      <c r="Q168" s="1" t="s">
        <v>208</v>
      </c>
    </row>
    <row r="169" spans="1:17" ht="30" hidden="1" customHeight="1" x14ac:dyDescent="0.3">
      <c r="A169" s="11"/>
      <c r="B169" s="11"/>
      <c r="C169" s="11"/>
      <c r="D169" s="11"/>
      <c r="E169" s="12"/>
      <c r="F169" s="12"/>
      <c r="G169" s="12"/>
      <c r="H169" s="12"/>
      <c r="I169" s="12"/>
      <c r="J169" s="12"/>
      <c r="K169" s="12"/>
      <c r="L169" s="12"/>
      <c r="M169" s="11"/>
      <c r="Q169" s="1" t="s">
        <v>208</v>
      </c>
    </row>
    <row r="170" spans="1:17" ht="30" hidden="1" customHeight="1" x14ac:dyDescent="0.3">
      <c r="A170" s="11"/>
      <c r="B170" s="11"/>
      <c r="C170" s="11"/>
      <c r="D170" s="11"/>
      <c r="E170" s="12"/>
      <c r="F170" s="12"/>
      <c r="G170" s="12"/>
      <c r="H170" s="12"/>
      <c r="I170" s="12"/>
      <c r="J170" s="12"/>
      <c r="K170" s="12"/>
      <c r="L170" s="12"/>
      <c r="M170" s="11"/>
      <c r="Q170" s="1" t="s">
        <v>208</v>
      </c>
    </row>
    <row r="171" spans="1:17" ht="30" hidden="1" customHeight="1" x14ac:dyDescent="0.3">
      <c r="A171" s="13"/>
      <c r="B171" s="11"/>
      <c r="C171" s="11"/>
      <c r="D171" s="11"/>
      <c r="E171" s="12"/>
      <c r="F171" s="12"/>
      <c r="G171" s="12"/>
      <c r="H171" s="12"/>
      <c r="I171" s="12"/>
      <c r="J171" s="12"/>
      <c r="K171" s="12"/>
      <c r="L171" s="12"/>
      <c r="M171" s="11"/>
      <c r="N171" t="s">
        <v>78</v>
      </c>
    </row>
  </sheetData>
  <mergeCells count="44">
    <mergeCell ref="AU2:AU3"/>
    <mergeCell ref="AV2:AV3"/>
    <mergeCell ref="AO2:AO3"/>
    <mergeCell ref="AP2:AP3"/>
    <mergeCell ref="AQ2:AQ3"/>
    <mergeCell ref="AR2:AR3"/>
    <mergeCell ref="AS2:AS3"/>
    <mergeCell ref="AT2:AT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7" manualBreakCount="7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FBEE-59BC-4E12-9053-A6FE6A598523}">
  <sheetPr>
    <pageSetUpPr fitToPage="1"/>
  </sheetPr>
  <dimension ref="A1:N31"/>
  <sheetViews>
    <sheetView view="pageBreakPreview" topLeftCell="B1" zoomScale="60" zoomScaleNormal="100" workbookViewId="0">
      <selection activeCell="H4" sqref="H4"/>
    </sheetView>
  </sheetViews>
  <sheetFormatPr defaultRowHeight="16.5" x14ac:dyDescent="0.3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customWidth="1"/>
    <col min="14" max="14" width="2.625" hidden="1" customWidth="1"/>
  </cols>
  <sheetData>
    <row r="1" spans="1:14" ht="30" customHeight="1" x14ac:dyDescent="0.3">
      <c r="A1" s="3"/>
      <c r="B1" s="2" t="s">
        <v>213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30" customHeight="1" x14ac:dyDescent="0.3">
      <c r="A2" s="14"/>
      <c r="B2" s="1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4" ht="30" customHeight="1" x14ac:dyDescent="0.3">
      <c r="A3" s="7" t="s">
        <v>214</v>
      </c>
      <c r="B3" s="7" t="s">
        <v>2</v>
      </c>
      <c r="C3" s="7" t="s">
        <v>3</v>
      </c>
      <c r="D3" s="7" t="s">
        <v>4</v>
      </c>
      <c r="E3" s="7" t="s">
        <v>215</v>
      </c>
      <c r="F3" s="7" t="s">
        <v>216</v>
      </c>
      <c r="G3" s="7" t="s">
        <v>217</v>
      </c>
      <c r="H3" s="7" t="s">
        <v>218</v>
      </c>
      <c r="I3" s="7" t="s">
        <v>219</v>
      </c>
      <c r="J3" s="7" t="s">
        <v>220</v>
      </c>
      <c r="K3" s="7" t="s">
        <v>221</v>
      </c>
      <c r="L3" s="7" t="s">
        <v>222</v>
      </c>
      <c r="M3" s="7" t="s">
        <v>223</v>
      </c>
      <c r="N3" s="1" t="s">
        <v>224</v>
      </c>
    </row>
    <row r="4" spans="1:14" ht="30" customHeight="1" x14ac:dyDescent="0.3">
      <c r="A4" s="13" t="s">
        <v>235</v>
      </c>
      <c r="B4" s="13" t="s">
        <v>236</v>
      </c>
      <c r="C4" s="13" t="s">
        <v>73</v>
      </c>
      <c r="D4" s="13" t="s">
        <v>112</v>
      </c>
      <c r="E4" s="23">
        <f>일위대가!F6</f>
        <v>0</v>
      </c>
      <c r="F4" s="23">
        <f>일위대가!H6</f>
        <v>0</v>
      </c>
      <c r="G4" s="23">
        <f>일위대가!J6</f>
        <v>0</v>
      </c>
      <c r="H4" s="23">
        <f t="shared" ref="H4:H31" si="0">E4+F4+G4</f>
        <v>0</v>
      </c>
      <c r="I4" s="13" t="s">
        <v>237</v>
      </c>
      <c r="J4" s="13" t="s">
        <v>52</v>
      </c>
      <c r="K4" s="13" t="s">
        <v>52</v>
      </c>
      <c r="L4" s="13" t="s">
        <v>52</v>
      </c>
      <c r="M4" s="13" t="s">
        <v>238</v>
      </c>
      <c r="N4" s="1" t="s">
        <v>52</v>
      </c>
    </row>
    <row r="5" spans="1:14" ht="30" customHeight="1" x14ac:dyDescent="0.3">
      <c r="A5" s="13" t="s">
        <v>246</v>
      </c>
      <c r="B5" s="13" t="s">
        <v>247</v>
      </c>
      <c r="C5" s="13" t="s">
        <v>248</v>
      </c>
      <c r="D5" s="13" t="s">
        <v>60</v>
      </c>
      <c r="E5" s="23">
        <f>일위대가!F10</f>
        <v>0</v>
      </c>
      <c r="F5" s="23">
        <f>일위대가!H10</f>
        <v>0</v>
      </c>
      <c r="G5" s="23">
        <f>일위대가!J10</f>
        <v>0</v>
      </c>
      <c r="H5" s="23">
        <f t="shared" si="0"/>
        <v>0</v>
      </c>
      <c r="I5" s="13" t="s">
        <v>249</v>
      </c>
      <c r="J5" s="13" t="s">
        <v>52</v>
      </c>
      <c r="K5" s="13" t="s">
        <v>52</v>
      </c>
      <c r="L5" s="13" t="s">
        <v>52</v>
      </c>
      <c r="M5" s="13" t="s">
        <v>250</v>
      </c>
      <c r="N5" s="1" t="s">
        <v>52</v>
      </c>
    </row>
    <row r="6" spans="1:14" ht="30" customHeight="1" x14ac:dyDescent="0.3">
      <c r="A6" s="13" t="s">
        <v>176</v>
      </c>
      <c r="B6" s="13" t="s">
        <v>173</v>
      </c>
      <c r="C6" s="13" t="s">
        <v>111</v>
      </c>
      <c r="D6" s="13" t="s">
        <v>174</v>
      </c>
      <c r="E6" s="23" t="e">
        <f>일위대가!F19</f>
        <v>#NUM!</v>
      </c>
      <c r="F6" s="23">
        <f>일위대가!H19</f>
        <v>0</v>
      </c>
      <c r="G6" s="23">
        <f>일위대가!J19</f>
        <v>0</v>
      </c>
      <c r="H6" s="23" t="e">
        <f t="shared" si="0"/>
        <v>#NUM!</v>
      </c>
      <c r="I6" s="13" t="s">
        <v>175</v>
      </c>
      <c r="J6" s="13" t="s">
        <v>52</v>
      </c>
      <c r="K6" s="13" t="s">
        <v>52</v>
      </c>
      <c r="L6" s="13" t="s">
        <v>52</v>
      </c>
      <c r="M6" s="13" t="s">
        <v>253</v>
      </c>
      <c r="N6" s="1" t="s">
        <v>52</v>
      </c>
    </row>
    <row r="7" spans="1:14" ht="30" customHeight="1" x14ac:dyDescent="0.3">
      <c r="A7" s="13" t="s">
        <v>70</v>
      </c>
      <c r="B7" s="13" t="s">
        <v>66</v>
      </c>
      <c r="C7" s="13" t="s">
        <v>67</v>
      </c>
      <c r="D7" s="13" t="s">
        <v>68</v>
      </c>
      <c r="E7" s="23" t="e">
        <f>일위대가!F26</f>
        <v>#NUM!</v>
      </c>
      <c r="F7" s="23">
        <f>일위대가!H26</f>
        <v>0</v>
      </c>
      <c r="G7" s="23">
        <f>일위대가!J26</f>
        <v>0</v>
      </c>
      <c r="H7" s="23" t="e">
        <f t="shared" si="0"/>
        <v>#NUM!</v>
      </c>
      <c r="I7" s="13" t="s">
        <v>69</v>
      </c>
      <c r="J7" s="13" t="s">
        <v>52</v>
      </c>
      <c r="K7" s="13" t="s">
        <v>52</v>
      </c>
      <c r="L7" s="13" t="s">
        <v>52</v>
      </c>
      <c r="M7" s="13" t="s">
        <v>238</v>
      </c>
      <c r="N7" s="1" t="s">
        <v>52</v>
      </c>
    </row>
    <row r="8" spans="1:14" ht="30" customHeight="1" x14ac:dyDescent="0.3">
      <c r="A8" s="13" t="s">
        <v>62</v>
      </c>
      <c r="B8" s="13" t="s">
        <v>58</v>
      </c>
      <c r="C8" s="13" t="s">
        <v>59</v>
      </c>
      <c r="D8" s="13" t="s">
        <v>60</v>
      </c>
      <c r="E8" s="23" t="e">
        <f>일위대가!F32</f>
        <v>#NUM!</v>
      </c>
      <c r="F8" s="23">
        <f>일위대가!H32</f>
        <v>0</v>
      </c>
      <c r="G8" s="23">
        <f>일위대가!J32</f>
        <v>0</v>
      </c>
      <c r="H8" s="23" t="e">
        <f t="shared" si="0"/>
        <v>#NUM!</v>
      </c>
      <c r="I8" s="13" t="s">
        <v>61</v>
      </c>
      <c r="J8" s="13" t="s">
        <v>52</v>
      </c>
      <c r="K8" s="13" t="s">
        <v>52</v>
      </c>
      <c r="L8" s="13" t="s">
        <v>52</v>
      </c>
      <c r="M8" s="13" t="s">
        <v>250</v>
      </c>
      <c r="N8" s="1" t="s">
        <v>52</v>
      </c>
    </row>
    <row r="9" spans="1:14" ht="30" customHeight="1" x14ac:dyDescent="0.3">
      <c r="A9" s="13" t="s">
        <v>299</v>
      </c>
      <c r="B9" s="13" t="s">
        <v>300</v>
      </c>
      <c r="C9" s="13" t="s">
        <v>301</v>
      </c>
      <c r="D9" s="13" t="s">
        <v>60</v>
      </c>
      <c r="E9" s="23">
        <f>일위대가!F37</f>
        <v>0</v>
      </c>
      <c r="F9" s="23">
        <f>일위대가!H37</f>
        <v>0</v>
      </c>
      <c r="G9" s="23">
        <f>일위대가!J37</f>
        <v>0</v>
      </c>
      <c r="H9" s="23">
        <f t="shared" si="0"/>
        <v>0</v>
      </c>
      <c r="I9" s="13" t="s">
        <v>302</v>
      </c>
      <c r="J9" s="13" t="s">
        <v>52</v>
      </c>
      <c r="K9" s="13" t="s">
        <v>52</v>
      </c>
      <c r="L9" s="13" t="s">
        <v>52</v>
      </c>
      <c r="M9" s="13" t="s">
        <v>303</v>
      </c>
      <c r="N9" s="1" t="s">
        <v>52</v>
      </c>
    </row>
    <row r="10" spans="1:14" ht="30" customHeight="1" x14ac:dyDescent="0.3">
      <c r="A10" s="13" t="s">
        <v>91</v>
      </c>
      <c r="B10" s="13" t="s">
        <v>88</v>
      </c>
      <c r="C10" s="13" t="s">
        <v>89</v>
      </c>
      <c r="D10" s="13" t="s">
        <v>84</v>
      </c>
      <c r="E10" s="23">
        <f>일위대가!F41</f>
        <v>0</v>
      </c>
      <c r="F10" s="23">
        <f>일위대가!H41</f>
        <v>0</v>
      </c>
      <c r="G10" s="23">
        <f>일위대가!J41</f>
        <v>0</v>
      </c>
      <c r="H10" s="23">
        <f t="shared" si="0"/>
        <v>0</v>
      </c>
      <c r="I10" s="13" t="s">
        <v>90</v>
      </c>
      <c r="J10" s="13" t="s">
        <v>52</v>
      </c>
      <c r="K10" s="13" t="s">
        <v>52</v>
      </c>
      <c r="L10" s="13" t="s">
        <v>52</v>
      </c>
      <c r="M10" s="13" t="s">
        <v>52</v>
      </c>
      <c r="N10" s="1" t="s">
        <v>52</v>
      </c>
    </row>
    <row r="11" spans="1:14" ht="30" customHeight="1" x14ac:dyDescent="0.3">
      <c r="A11" s="13" t="s">
        <v>96</v>
      </c>
      <c r="B11" s="13" t="s">
        <v>93</v>
      </c>
      <c r="C11" s="13" t="s">
        <v>94</v>
      </c>
      <c r="D11" s="13" t="s">
        <v>84</v>
      </c>
      <c r="E11" s="23">
        <f>일위대가!F45</f>
        <v>0</v>
      </c>
      <c r="F11" s="23">
        <f>일위대가!H45</f>
        <v>0</v>
      </c>
      <c r="G11" s="23">
        <f>일위대가!J45</f>
        <v>0</v>
      </c>
      <c r="H11" s="23">
        <f t="shared" si="0"/>
        <v>0</v>
      </c>
      <c r="I11" s="13" t="s">
        <v>95</v>
      </c>
      <c r="J11" s="13" t="s">
        <v>52</v>
      </c>
      <c r="K11" s="13" t="s">
        <v>52</v>
      </c>
      <c r="L11" s="13" t="s">
        <v>52</v>
      </c>
      <c r="M11" s="13" t="s">
        <v>52</v>
      </c>
      <c r="N11" s="1" t="s">
        <v>52</v>
      </c>
    </row>
    <row r="12" spans="1:14" ht="30" customHeight="1" x14ac:dyDescent="0.3">
      <c r="A12" s="13" t="s">
        <v>101</v>
      </c>
      <c r="B12" s="13" t="s">
        <v>98</v>
      </c>
      <c r="C12" s="13" t="s">
        <v>99</v>
      </c>
      <c r="D12" s="13" t="s">
        <v>84</v>
      </c>
      <c r="E12" s="23">
        <f>일위대가!F49</f>
        <v>0</v>
      </c>
      <c r="F12" s="23">
        <f>일위대가!H49</f>
        <v>0</v>
      </c>
      <c r="G12" s="23">
        <f>일위대가!J49</f>
        <v>0</v>
      </c>
      <c r="H12" s="23">
        <f t="shared" si="0"/>
        <v>0</v>
      </c>
      <c r="I12" s="13" t="s">
        <v>100</v>
      </c>
      <c r="J12" s="13" t="s">
        <v>52</v>
      </c>
      <c r="K12" s="13" t="s">
        <v>52</v>
      </c>
      <c r="L12" s="13" t="s">
        <v>52</v>
      </c>
      <c r="M12" s="13" t="s">
        <v>52</v>
      </c>
      <c r="N12" s="1" t="s">
        <v>52</v>
      </c>
    </row>
    <row r="13" spans="1:14" ht="30" customHeight="1" x14ac:dyDescent="0.3">
      <c r="A13" s="13" t="s">
        <v>106</v>
      </c>
      <c r="B13" s="13" t="s">
        <v>103</v>
      </c>
      <c r="C13" s="13" t="s">
        <v>104</v>
      </c>
      <c r="D13" s="13" t="s">
        <v>84</v>
      </c>
      <c r="E13" s="23">
        <f>일위대가!F53</f>
        <v>0</v>
      </c>
      <c r="F13" s="23">
        <f>일위대가!H53</f>
        <v>0</v>
      </c>
      <c r="G13" s="23">
        <f>일위대가!J53</f>
        <v>0</v>
      </c>
      <c r="H13" s="23">
        <f t="shared" si="0"/>
        <v>0</v>
      </c>
      <c r="I13" s="13" t="s">
        <v>105</v>
      </c>
      <c r="J13" s="13" t="s">
        <v>52</v>
      </c>
      <c r="K13" s="13" t="s">
        <v>52</v>
      </c>
      <c r="L13" s="13" t="s">
        <v>52</v>
      </c>
      <c r="M13" s="13" t="s">
        <v>52</v>
      </c>
      <c r="N13" s="1" t="s">
        <v>52</v>
      </c>
    </row>
    <row r="14" spans="1:14" ht="30" customHeight="1" x14ac:dyDescent="0.3">
      <c r="A14" s="13" t="s">
        <v>329</v>
      </c>
      <c r="B14" s="13" t="s">
        <v>330</v>
      </c>
      <c r="C14" s="13" t="s">
        <v>331</v>
      </c>
      <c r="D14" s="13" t="s">
        <v>332</v>
      </c>
      <c r="E14" s="23">
        <f>일위대가!F58</f>
        <v>0</v>
      </c>
      <c r="F14" s="23">
        <f>일위대가!H58</f>
        <v>0</v>
      </c>
      <c r="G14" s="23">
        <f>일위대가!J58</f>
        <v>0</v>
      </c>
      <c r="H14" s="23">
        <f t="shared" si="0"/>
        <v>0</v>
      </c>
      <c r="I14" s="13" t="s">
        <v>333</v>
      </c>
      <c r="J14" s="13" t="s">
        <v>52</v>
      </c>
      <c r="K14" s="13" t="s">
        <v>52</v>
      </c>
      <c r="L14" s="13" t="s">
        <v>52</v>
      </c>
      <c r="M14" s="13" t="s">
        <v>334</v>
      </c>
      <c r="N14" s="1" t="s">
        <v>52</v>
      </c>
    </row>
    <row r="15" spans="1:14" ht="30" customHeight="1" x14ac:dyDescent="0.3">
      <c r="A15" s="13" t="s">
        <v>314</v>
      </c>
      <c r="B15" s="13" t="s">
        <v>311</v>
      </c>
      <c r="C15" s="13" t="s">
        <v>312</v>
      </c>
      <c r="D15" s="13" t="s">
        <v>84</v>
      </c>
      <c r="E15" s="23">
        <f>일위대가!F64</f>
        <v>0</v>
      </c>
      <c r="F15" s="23">
        <f>일위대가!H64</f>
        <v>0</v>
      </c>
      <c r="G15" s="23">
        <f>일위대가!J64</f>
        <v>0</v>
      </c>
      <c r="H15" s="23">
        <f t="shared" si="0"/>
        <v>0</v>
      </c>
      <c r="I15" s="13" t="s">
        <v>313</v>
      </c>
      <c r="J15" s="13" t="s">
        <v>52</v>
      </c>
      <c r="K15" s="13" t="s">
        <v>52</v>
      </c>
      <c r="L15" s="13" t="s">
        <v>52</v>
      </c>
      <c r="M15" s="13" t="s">
        <v>340</v>
      </c>
      <c r="N15" s="1" t="s">
        <v>52</v>
      </c>
    </row>
    <row r="16" spans="1:14" ht="30" customHeight="1" x14ac:dyDescent="0.3">
      <c r="A16" s="13" t="s">
        <v>326</v>
      </c>
      <c r="B16" s="13" t="s">
        <v>311</v>
      </c>
      <c r="C16" s="13" t="s">
        <v>324</v>
      </c>
      <c r="D16" s="13" t="s">
        <v>84</v>
      </c>
      <c r="E16" s="23">
        <f>일위대가!F70</f>
        <v>0</v>
      </c>
      <c r="F16" s="23">
        <f>일위대가!H70</f>
        <v>0</v>
      </c>
      <c r="G16" s="23">
        <f>일위대가!J70</f>
        <v>0</v>
      </c>
      <c r="H16" s="23">
        <f t="shared" si="0"/>
        <v>0</v>
      </c>
      <c r="I16" s="13" t="s">
        <v>325</v>
      </c>
      <c r="J16" s="13" t="s">
        <v>52</v>
      </c>
      <c r="K16" s="13" t="s">
        <v>52</v>
      </c>
      <c r="L16" s="13" t="s">
        <v>52</v>
      </c>
      <c r="M16" s="13" t="s">
        <v>340</v>
      </c>
      <c r="N16" s="1" t="s">
        <v>52</v>
      </c>
    </row>
    <row r="17" spans="1:14" ht="30" customHeight="1" x14ac:dyDescent="0.3">
      <c r="A17" s="13" t="s">
        <v>321</v>
      </c>
      <c r="B17" s="13" t="s">
        <v>311</v>
      </c>
      <c r="C17" s="13" t="s">
        <v>319</v>
      </c>
      <c r="D17" s="13" t="s">
        <v>84</v>
      </c>
      <c r="E17" s="23">
        <f>일위대가!F76</f>
        <v>0</v>
      </c>
      <c r="F17" s="23">
        <f>일위대가!H76</f>
        <v>0</v>
      </c>
      <c r="G17" s="23">
        <f>일위대가!J76</f>
        <v>0</v>
      </c>
      <c r="H17" s="23">
        <f t="shared" si="0"/>
        <v>0</v>
      </c>
      <c r="I17" s="13" t="s">
        <v>320</v>
      </c>
      <c r="J17" s="13" t="s">
        <v>52</v>
      </c>
      <c r="K17" s="13" t="s">
        <v>52</v>
      </c>
      <c r="L17" s="13" t="s">
        <v>52</v>
      </c>
      <c r="M17" s="13" t="s">
        <v>340</v>
      </c>
      <c r="N17" s="1" t="s">
        <v>52</v>
      </c>
    </row>
    <row r="18" spans="1:14" ht="30" customHeight="1" x14ac:dyDescent="0.3">
      <c r="A18" s="13" t="s">
        <v>114</v>
      </c>
      <c r="B18" s="13" t="s">
        <v>110</v>
      </c>
      <c r="C18" s="13" t="s">
        <v>111</v>
      </c>
      <c r="D18" s="13" t="s">
        <v>112</v>
      </c>
      <c r="E18" s="23">
        <f>일위대가!F82</f>
        <v>0</v>
      </c>
      <c r="F18" s="23">
        <f>일위대가!H82</f>
        <v>0</v>
      </c>
      <c r="G18" s="23">
        <f>일위대가!J82</f>
        <v>0</v>
      </c>
      <c r="H18" s="23">
        <f t="shared" si="0"/>
        <v>0</v>
      </c>
      <c r="I18" s="13" t="s">
        <v>113</v>
      </c>
      <c r="J18" s="13" t="s">
        <v>52</v>
      </c>
      <c r="K18" s="13" t="s">
        <v>52</v>
      </c>
      <c r="L18" s="13" t="s">
        <v>52</v>
      </c>
      <c r="M18" s="13" t="s">
        <v>353</v>
      </c>
      <c r="N18" s="1" t="s">
        <v>52</v>
      </c>
    </row>
    <row r="19" spans="1:14" ht="30" customHeight="1" x14ac:dyDescent="0.3">
      <c r="A19" s="13" t="s">
        <v>118</v>
      </c>
      <c r="B19" s="13" t="s">
        <v>110</v>
      </c>
      <c r="C19" s="13" t="s">
        <v>116</v>
      </c>
      <c r="D19" s="13" t="s">
        <v>112</v>
      </c>
      <c r="E19" s="23">
        <f>일위대가!F88</f>
        <v>0</v>
      </c>
      <c r="F19" s="23">
        <f>일위대가!H88</f>
        <v>0</v>
      </c>
      <c r="G19" s="23">
        <f>일위대가!J88</f>
        <v>0</v>
      </c>
      <c r="H19" s="23">
        <f t="shared" si="0"/>
        <v>0</v>
      </c>
      <c r="I19" s="13" t="s">
        <v>117</v>
      </c>
      <c r="J19" s="13" t="s">
        <v>52</v>
      </c>
      <c r="K19" s="13" t="s">
        <v>52</v>
      </c>
      <c r="L19" s="13" t="s">
        <v>52</v>
      </c>
      <c r="M19" s="13" t="s">
        <v>353</v>
      </c>
      <c r="N19" s="1" t="s">
        <v>52</v>
      </c>
    </row>
    <row r="20" spans="1:14" ht="30" customHeight="1" x14ac:dyDescent="0.3">
      <c r="A20" s="13" t="s">
        <v>122</v>
      </c>
      <c r="B20" s="13" t="s">
        <v>110</v>
      </c>
      <c r="C20" s="13" t="s">
        <v>120</v>
      </c>
      <c r="D20" s="13" t="s">
        <v>112</v>
      </c>
      <c r="E20" s="23">
        <f>일위대가!F94</f>
        <v>0</v>
      </c>
      <c r="F20" s="23">
        <f>일위대가!H94</f>
        <v>0</v>
      </c>
      <c r="G20" s="23">
        <f>일위대가!J94</f>
        <v>0</v>
      </c>
      <c r="H20" s="23">
        <f t="shared" si="0"/>
        <v>0</v>
      </c>
      <c r="I20" s="13" t="s">
        <v>121</v>
      </c>
      <c r="J20" s="13" t="s">
        <v>52</v>
      </c>
      <c r="K20" s="13" t="s">
        <v>52</v>
      </c>
      <c r="L20" s="13" t="s">
        <v>52</v>
      </c>
      <c r="M20" s="13" t="s">
        <v>353</v>
      </c>
      <c r="N20" s="1" t="s">
        <v>52</v>
      </c>
    </row>
    <row r="21" spans="1:14" ht="30" customHeight="1" x14ac:dyDescent="0.3">
      <c r="A21" s="13" t="s">
        <v>166</v>
      </c>
      <c r="B21" s="13" t="s">
        <v>163</v>
      </c>
      <c r="C21" s="13" t="s">
        <v>164</v>
      </c>
      <c r="D21" s="13" t="s">
        <v>112</v>
      </c>
      <c r="E21" s="23">
        <f>일위대가!F100</f>
        <v>0</v>
      </c>
      <c r="F21" s="23">
        <f>일위대가!H100</f>
        <v>0</v>
      </c>
      <c r="G21" s="23">
        <f>일위대가!J100</f>
        <v>0</v>
      </c>
      <c r="H21" s="23">
        <f t="shared" si="0"/>
        <v>0</v>
      </c>
      <c r="I21" s="13" t="s">
        <v>165</v>
      </c>
      <c r="J21" s="13" t="s">
        <v>52</v>
      </c>
      <c r="K21" s="13" t="s">
        <v>52</v>
      </c>
      <c r="L21" s="13" t="s">
        <v>52</v>
      </c>
      <c r="M21" s="13" t="s">
        <v>353</v>
      </c>
      <c r="N21" s="1" t="s">
        <v>52</v>
      </c>
    </row>
    <row r="22" spans="1:14" ht="30" customHeight="1" x14ac:dyDescent="0.3">
      <c r="A22" s="13" t="s">
        <v>127</v>
      </c>
      <c r="B22" s="13" t="s">
        <v>124</v>
      </c>
      <c r="C22" s="13" t="s">
        <v>125</v>
      </c>
      <c r="D22" s="13" t="s">
        <v>112</v>
      </c>
      <c r="E22" s="23">
        <f>일위대가!F106</f>
        <v>0</v>
      </c>
      <c r="F22" s="23">
        <f>일위대가!H106</f>
        <v>0</v>
      </c>
      <c r="G22" s="23">
        <f>일위대가!J106</f>
        <v>0</v>
      </c>
      <c r="H22" s="23">
        <f t="shared" si="0"/>
        <v>0</v>
      </c>
      <c r="I22" s="13" t="s">
        <v>126</v>
      </c>
      <c r="J22" s="13" t="s">
        <v>52</v>
      </c>
      <c r="K22" s="13" t="s">
        <v>52</v>
      </c>
      <c r="L22" s="13" t="s">
        <v>52</v>
      </c>
      <c r="M22" s="13" t="s">
        <v>370</v>
      </c>
      <c r="N22" s="1" t="s">
        <v>52</v>
      </c>
    </row>
    <row r="23" spans="1:14" ht="30" customHeight="1" x14ac:dyDescent="0.3">
      <c r="A23" s="13" t="s">
        <v>131</v>
      </c>
      <c r="B23" s="13" t="s">
        <v>124</v>
      </c>
      <c r="C23" s="13" t="s">
        <v>129</v>
      </c>
      <c r="D23" s="13" t="s">
        <v>112</v>
      </c>
      <c r="E23" s="23">
        <f>일위대가!F112</f>
        <v>0</v>
      </c>
      <c r="F23" s="23">
        <f>일위대가!H112</f>
        <v>0</v>
      </c>
      <c r="G23" s="23">
        <f>일위대가!J112</f>
        <v>0</v>
      </c>
      <c r="H23" s="23">
        <f t="shared" si="0"/>
        <v>0</v>
      </c>
      <c r="I23" s="13" t="s">
        <v>130</v>
      </c>
      <c r="J23" s="13" t="s">
        <v>52</v>
      </c>
      <c r="K23" s="13" t="s">
        <v>52</v>
      </c>
      <c r="L23" s="13" t="s">
        <v>52</v>
      </c>
      <c r="M23" s="13" t="s">
        <v>370</v>
      </c>
      <c r="N23" s="1" t="s">
        <v>52</v>
      </c>
    </row>
    <row r="24" spans="1:14" ht="30" customHeight="1" x14ac:dyDescent="0.3">
      <c r="A24" s="13" t="s">
        <v>135</v>
      </c>
      <c r="B24" s="13" t="s">
        <v>124</v>
      </c>
      <c r="C24" s="13" t="s">
        <v>133</v>
      </c>
      <c r="D24" s="13" t="s">
        <v>112</v>
      </c>
      <c r="E24" s="23">
        <f>일위대가!F118</f>
        <v>0</v>
      </c>
      <c r="F24" s="23">
        <f>일위대가!H118</f>
        <v>0</v>
      </c>
      <c r="G24" s="23">
        <f>일위대가!J118</f>
        <v>0</v>
      </c>
      <c r="H24" s="23">
        <f t="shared" si="0"/>
        <v>0</v>
      </c>
      <c r="I24" s="13" t="s">
        <v>134</v>
      </c>
      <c r="J24" s="13" t="s">
        <v>52</v>
      </c>
      <c r="K24" s="13" t="s">
        <v>52</v>
      </c>
      <c r="L24" s="13" t="s">
        <v>52</v>
      </c>
      <c r="M24" s="13" t="s">
        <v>370</v>
      </c>
      <c r="N24" s="1" t="s">
        <v>52</v>
      </c>
    </row>
    <row r="25" spans="1:14" ht="30" customHeight="1" x14ac:dyDescent="0.3">
      <c r="A25" s="13" t="s">
        <v>187</v>
      </c>
      <c r="B25" s="13" t="s">
        <v>185</v>
      </c>
      <c r="C25" s="13" t="s">
        <v>73</v>
      </c>
      <c r="D25" s="13" t="s">
        <v>112</v>
      </c>
      <c r="E25" s="23">
        <f>일위대가!F122</f>
        <v>0</v>
      </c>
      <c r="F25" s="23">
        <f>일위대가!H122</f>
        <v>0</v>
      </c>
      <c r="G25" s="23">
        <f>일위대가!J122</f>
        <v>0</v>
      </c>
      <c r="H25" s="23">
        <f t="shared" si="0"/>
        <v>0</v>
      </c>
      <c r="I25" s="13" t="s">
        <v>186</v>
      </c>
      <c r="J25" s="13" t="s">
        <v>52</v>
      </c>
      <c r="K25" s="13" t="s">
        <v>52</v>
      </c>
      <c r="L25" s="13" t="s">
        <v>52</v>
      </c>
      <c r="M25" s="13" t="s">
        <v>52</v>
      </c>
      <c r="N25" s="1" t="s">
        <v>52</v>
      </c>
    </row>
    <row r="26" spans="1:14" ht="30" customHeight="1" x14ac:dyDescent="0.3">
      <c r="A26" s="13" t="s">
        <v>139</v>
      </c>
      <c r="B26" s="13" t="s">
        <v>137</v>
      </c>
      <c r="C26" s="13" t="s">
        <v>111</v>
      </c>
      <c r="D26" s="13" t="s">
        <v>112</v>
      </c>
      <c r="E26" s="23">
        <f>일위대가!F127</f>
        <v>0</v>
      </c>
      <c r="F26" s="23">
        <f>일위대가!H127</f>
        <v>0</v>
      </c>
      <c r="G26" s="23">
        <f>일위대가!J127</f>
        <v>0</v>
      </c>
      <c r="H26" s="23">
        <f t="shared" si="0"/>
        <v>0</v>
      </c>
      <c r="I26" s="13" t="s">
        <v>138</v>
      </c>
      <c r="J26" s="13" t="s">
        <v>52</v>
      </c>
      <c r="K26" s="13" t="s">
        <v>52</v>
      </c>
      <c r="L26" s="13" t="s">
        <v>52</v>
      </c>
      <c r="M26" s="13" t="s">
        <v>385</v>
      </c>
      <c r="N26" s="1" t="s">
        <v>52</v>
      </c>
    </row>
    <row r="27" spans="1:14" ht="30" customHeight="1" x14ac:dyDescent="0.3">
      <c r="A27" s="13" t="s">
        <v>142</v>
      </c>
      <c r="B27" s="13" t="s">
        <v>137</v>
      </c>
      <c r="C27" s="13" t="s">
        <v>116</v>
      </c>
      <c r="D27" s="13" t="s">
        <v>112</v>
      </c>
      <c r="E27" s="23">
        <f>일위대가!F132</f>
        <v>0</v>
      </c>
      <c r="F27" s="23">
        <f>일위대가!H132</f>
        <v>0</v>
      </c>
      <c r="G27" s="23">
        <f>일위대가!J132</f>
        <v>0</v>
      </c>
      <c r="H27" s="23">
        <f t="shared" si="0"/>
        <v>0</v>
      </c>
      <c r="I27" s="13" t="s">
        <v>141</v>
      </c>
      <c r="J27" s="13" t="s">
        <v>52</v>
      </c>
      <c r="K27" s="13" t="s">
        <v>52</v>
      </c>
      <c r="L27" s="13" t="s">
        <v>52</v>
      </c>
      <c r="M27" s="13" t="s">
        <v>385</v>
      </c>
      <c r="N27" s="1" t="s">
        <v>52</v>
      </c>
    </row>
    <row r="28" spans="1:14" ht="30" customHeight="1" x14ac:dyDescent="0.3">
      <c r="A28" s="13" t="s">
        <v>145</v>
      </c>
      <c r="B28" s="13" t="s">
        <v>137</v>
      </c>
      <c r="C28" s="13" t="s">
        <v>120</v>
      </c>
      <c r="D28" s="13" t="s">
        <v>112</v>
      </c>
      <c r="E28" s="23">
        <f>일위대가!F137</f>
        <v>0</v>
      </c>
      <c r="F28" s="23">
        <f>일위대가!H137</f>
        <v>0</v>
      </c>
      <c r="G28" s="23">
        <f>일위대가!J137</f>
        <v>0</v>
      </c>
      <c r="H28" s="23">
        <f t="shared" si="0"/>
        <v>0</v>
      </c>
      <c r="I28" s="13" t="s">
        <v>144</v>
      </c>
      <c r="J28" s="13" t="s">
        <v>52</v>
      </c>
      <c r="K28" s="13" t="s">
        <v>52</v>
      </c>
      <c r="L28" s="13" t="s">
        <v>52</v>
      </c>
      <c r="M28" s="13" t="s">
        <v>385</v>
      </c>
      <c r="N28" s="1" t="s">
        <v>52</v>
      </c>
    </row>
    <row r="29" spans="1:14" ht="30" customHeight="1" x14ac:dyDescent="0.3">
      <c r="A29" s="13" t="s">
        <v>86</v>
      </c>
      <c r="B29" s="13" t="s">
        <v>83</v>
      </c>
      <c r="C29" s="13" t="s">
        <v>73</v>
      </c>
      <c r="D29" s="13" t="s">
        <v>84</v>
      </c>
      <c r="E29" s="23">
        <f>일위대가!F141</f>
        <v>0</v>
      </c>
      <c r="F29" s="23">
        <f>일위대가!H141</f>
        <v>0</v>
      </c>
      <c r="G29" s="23">
        <f>일위대가!J141</f>
        <v>0</v>
      </c>
      <c r="H29" s="23">
        <f t="shared" si="0"/>
        <v>0</v>
      </c>
      <c r="I29" s="13" t="s">
        <v>85</v>
      </c>
      <c r="J29" s="13" t="s">
        <v>52</v>
      </c>
      <c r="K29" s="13" t="s">
        <v>52</v>
      </c>
      <c r="L29" s="13" t="s">
        <v>52</v>
      </c>
      <c r="M29" s="13" t="s">
        <v>52</v>
      </c>
      <c r="N29" s="1" t="s">
        <v>52</v>
      </c>
    </row>
    <row r="30" spans="1:14" ht="30" customHeight="1" x14ac:dyDescent="0.3">
      <c r="A30" s="13" t="s">
        <v>181</v>
      </c>
      <c r="B30" s="13" t="s">
        <v>178</v>
      </c>
      <c r="C30" s="13" t="s">
        <v>179</v>
      </c>
      <c r="D30" s="13" t="s">
        <v>84</v>
      </c>
      <c r="E30" s="23">
        <f>일위대가!F145</f>
        <v>0</v>
      </c>
      <c r="F30" s="23">
        <f>일위대가!H145</f>
        <v>0</v>
      </c>
      <c r="G30" s="23">
        <f>일위대가!J145</f>
        <v>0</v>
      </c>
      <c r="H30" s="23">
        <f t="shared" si="0"/>
        <v>0</v>
      </c>
      <c r="I30" s="13" t="s">
        <v>180</v>
      </c>
      <c r="J30" s="13" t="s">
        <v>52</v>
      </c>
      <c r="K30" s="13" t="s">
        <v>52</v>
      </c>
      <c r="L30" s="13" t="s">
        <v>52</v>
      </c>
      <c r="M30" s="13" t="s">
        <v>52</v>
      </c>
      <c r="N30" s="1" t="s">
        <v>52</v>
      </c>
    </row>
    <row r="31" spans="1:14" ht="30" customHeight="1" x14ac:dyDescent="0.3">
      <c r="A31" s="13" t="s">
        <v>192</v>
      </c>
      <c r="B31" s="13" t="s">
        <v>189</v>
      </c>
      <c r="C31" s="13" t="s">
        <v>190</v>
      </c>
      <c r="D31" s="13" t="s">
        <v>74</v>
      </c>
      <c r="E31" s="23">
        <f>일위대가!F149</f>
        <v>0</v>
      </c>
      <c r="F31" s="23">
        <f>일위대가!H149</f>
        <v>0</v>
      </c>
      <c r="G31" s="23">
        <f>일위대가!J149</f>
        <v>0</v>
      </c>
      <c r="H31" s="23">
        <f t="shared" si="0"/>
        <v>0</v>
      </c>
      <c r="I31" s="13" t="s">
        <v>191</v>
      </c>
      <c r="J31" s="13" t="s">
        <v>52</v>
      </c>
      <c r="K31" s="13" t="s">
        <v>52</v>
      </c>
      <c r="L31" s="13" t="s">
        <v>52</v>
      </c>
      <c r="M31" s="13" t="s">
        <v>52</v>
      </c>
      <c r="N31" s="1" t="s">
        <v>52</v>
      </c>
    </row>
  </sheetData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6239-61D0-4052-85CF-E79B612629E8}">
  <sheetPr>
    <pageSetUpPr fitToPage="1"/>
  </sheetPr>
  <dimension ref="A1:AZ149"/>
  <sheetViews>
    <sheetView view="pageBreakPreview" topLeftCell="A4" zoomScale="60" zoomScaleNormal="100" workbookViewId="0">
      <selection activeCell="G5" sqref="G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  <col min="52" max="52" width="1.625" hidden="1" customWidth="1"/>
  </cols>
  <sheetData>
    <row r="1" spans="1:52" ht="30" customHeight="1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52" ht="30" customHeight="1" x14ac:dyDescent="0.3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/>
      <c r="G2" s="29" t="s">
        <v>9</v>
      </c>
      <c r="H2" s="29"/>
      <c r="I2" s="29" t="s">
        <v>10</v>
      </c>
      <c r="J2" s="29"/>
      <c r="K2" s="29" t="s">
        <v>11</v>
      </c>
      <c r="L2" s="29"/>
      <c r="M2" s="29" t="s">
        <v>12</v>
      </c>
      <c r="N2" s="31" t="s">
        <v>225</v>
      </c>
      <c r="O2" s="31" t="s">
        <v>20</v>
      </c>
      <c r="P2" s="31" t="s">
        <v>22</v>
      </c>
      <c r="Q2" s="31" t="s">
        <v>23</v>
      </c>
      <c r="R2" s="31" t="s">
        <v>24</v>
      </c>
      <c r="S2" s="31" t="s">
        <v>25</v>
      </c>
      <c r="T2" s="31" t="s">
        <v>26</v>
      </c>
      <c r="U2" s="31" t="s">
        <v>27</v>
      </c>
      <c r="V2" s="31" t="s">
        <v>28</v>
      </c>
      <c r="W2" s="31" t="s">
        <v>29</v>
      </c>
      <c r="X2" s="31" t="s">
        <v>30</v>
      </c>
      <c r="Y2" s="31" t="s">
        <v>31</v>
      </c>
      <c r="Z2" s="31" t="s">
        <v>32</v>
      </c>
      <c r="AA2" s="31" t="s">
        <v>33</v>
      </c>
      <c r="AB2" s="31" t="s">
        <v>34</v>
      </c>
      <c r="AC2" s="31" t="s">
        <v>35</v>
      </c>
      <c r="AD2" s="31" t="s">
        <v>36</v>
      </c>
      <c r="AE2" s="31" t="s">
        <v>37</v>
      </c>
      <c r="AF2" s="31" t="s">
        <v>38</v>
      </c>
      <c r="AG2" s="31" t="s">
        <v>39</v>
      </c>
      <c r="AH2" s="31" t="s">
        <v>40</v>
      </c>
      <c r="AI2" s="31" t="s">
        <v>41</v>
      </c>
      <c r="AJ2" s="31" t="s">
        <v>42</v>
      </c>
      <c r="AK2" s="31" t="s">
        <v>43</v>
      </c>
      <c r="AL2" s="31" t="s">
        <v>44</v>
      </c>
      <c r="AM2" s="31" t="s">
        <v>45</v>
      </c>
      <c r="AN2" s="31" t="s">
        <v>46</v>
      </c>
      <c r="AO2" s="31" t="s">
        <v>47</v>
      </c>
      <c r="AP2" s="31" t="s">
        <v>226</v>
      </c>
      <c r="AQ2" s="31" t="s">
        <v>227</v>
      </c>
      <c r="AR2" s="31" t="s">
        <v>228</v>
      </c>
      <c r="AS2" s="31" t="s">
        <v>229</v>
      </c>
      <c r="AT2" s="31" t="s">
        <v>230</v>
      </c>
      <c r="AU2" s="31" t="s">
        <v>231</v>
      </c>
      <c r="AV2" s="31" t="s">
        <v>48</v>
      </c>
      <c r="AW2" s="31" t="s">
        <v>232</v>
      </c>
      <c r="AX2" s="1" t="s">
        <v>224</v>
      </c>
      <c r="AY2" s="1" t="s">
        <v>21</v>
      </c>
      <c r="AZ2" s="1" t="s">
        <v>233</v>
      </c>
    </row>
    <row r="3" spans="1:52" ht="30" customHeight="1" x14ac:dyDescent="0.3">
      <c r="A3" s="29"/>
      <c r="B3" s="29"/>
      <c r="C3" s="29"/>
      <c r="D3" s="29"/>
      <c r="E3" s="7" t="s">
        <v>7</v>
      </c>
      <c r="F3" s="7" t="s">
        <v>8</v>
      </c>
      <c r="G3" s="7" t="s">
        <v>7</v>
      </c>
      <c r="H3" s="7" t="s">
        <v>8</v>
      </c>
      <c r="I3" s="7" t="s">
        <v>7</v>
      </c>
      <c r="J3" s="7" t="s">
        <v>8</v>
      </c>
      <c r="K3" s="7" t="s">
        <v>7</v>
      </c>
      <c r="L3" s="7" t="s">
        <v>8</v>
      </c>
      <c r="M3" s="29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</row>
    <row r="4" spans="1:52" ht="30" customHeight="1" x14ac:dyDescent="0.3">
      <c r="A4" s="16" t="s">
        <v>234</v>
      </c>
      <c r="B4" s="17"/>
      <c r="C4" s="17"/>
      <c r="D4" s="17"/>
      <c r="E4" s="21"/>
      <c r="F4" s="24"/>
      <c r="G4" s="21"/>
      <c r="H4" s="24"/>
      <c r="I4" s="21"/>
      <c r="J4" s="24"/>
      <c r="K4" s="21"/>
      <c r="L4" s="24"/>
      <c r="M4" s="18"/>
      <c r="N4" s="1" t="s">
        <v>235</v>
      </c>
    </row>
    <row r="5" spans="1:52" ht="30" customHeight="1" x14ac:dyDescent="0.3">
      <c r="A5" s="19" t="s">
        <v>239</v>
      </c>
      <c r="B5" s="19" t="s">
        <v>240</v>
      </c>
      <c r="C5" s="19" t="s">
        <v>241</v>
      </c>
      <c r="D5" s="20">
        <v>0.08</v>
      </c>
      <c r="E5" s="22">
        <f>단가대비표!O23</f>
        <v>0</v>
      </c>
      <c r="F5" s="25">
        <f>TRUNC(E5*D5,1)</f>
        <v>0</v>
      </c>
      <c r="G5" s="22">
        <f>단가대비표!P23</f>
        <v>0</v>
      </c>
      <c r="H5" s="25">
        <f>TRUNC(G5*D5,1)</f>
        <v>0</v>
      </c>
      <c r="I5" s="22">
        <f>단가대비표!V23</f>
        <v>0</v>
      </c>
      <c r="J5" s="25">
        <f>TRUNC(I5*D5,1)</f>
        <v>0</v>
      </c>
      <c r="K5" s="22">
        <f>TRUNC(E5+G5+I5,1)</f>
        <v>0</v>
      </c>
      <c r="L5" s="25">
        <f>TRUNC(F5+H5+J5,1)</f>
        <v>0</v>
      </c>
      <c r="M5" s="19" t="s">
        <v>52</v>
      </c>
      <c r="N5" s="1" t="s">
        <v>235</v>
      </c>
      <c r="O5" s="1" t="s">
        <v>242</v>
      </c>
      <c r="P5" s="1" t="s">
        <v>64</v>
      </c>
      <c r="Q5" s="1" t="s">
        <v>64</v>
      </c>
      <c r="R5" s="1" t="s">
        <v>63</v>
      </c>
      <c r="AV5" s="1" t="s">
        <v>52</v>
      </c>
      <c r="AW5" s="1" t="s">
        <v>243</v>
      </c>
      <c r="AX5" s="1" t="s">
        <v>52</v>
      </c>
      <c r="AY5" s="1" t="s">
        <v>52</v>
      </c>
      <c r="AZ5" s="1" t="s">
        <v>52</v>
      </c>
    </row>
    <row r="6" spans="1:52" ht="30" customHeight="1" x14ac:dyDescent="0.3">
      <c r="A6" s="19" t="s">
        <v>244</v>
      </c>
      <c r="B6" s="19" t="s">
        <v>52</v>
      </c>
      <c r="C6" s="19" t="s">
        <v>52</v>
      </c>
      <c r="D6" s="20"/>
      <c r="E6" s="22"/>
      <c r="F6" s="25">
        <f>TRUNC(SUMIF(N5:N5, N4, F5:F5),0)</f>
        <v>0</v>
      </c>
      <c r="G6" s="22"/>
      <c r="H6" s="25">
        <f>TRUNC(SUMIF(N5:N5, N4, H5:H5),0)</f>
        <v>0</v>
      </c>
      <c r="I6" s="22"/>
      <c r="J6" s="25">
        <f>TRUNC(SUMIF(N5:N5, N4, J5:J5),0)</f>
        <v>0</v>
      </c>
      <c r="K6" s="22"/>
      <c r="L6" s="25">
        <f>F6+H6+J6</f>
        <v>0</v>
      </c>
      <c r="M6" s="19" t="s">
        <v>52</v>
      </c>
      <c r="N6" s="1" t="s">
        <v>78</v>
      </c>
      <c r="O6" s="1" t="s">
        <v>78</v>
      </c>
      <c r="P6" s="1" t="s">
        <v>52</v>
      </c>
      <c r="Q6" s="1" t="s">
        <v>52</v>
      </c>
      <c r="R6" s="1" t="s">
        <v>52</v>
      </c>
      <c r="AV6" s="1" t="s">
        <v>52</v>
      </c>
      <c r="AW6" s="1" t="s">
        <v>52</v>
      </c>
      <c r="AX6" s="1" t="s">
        <v>52</v>
      </c>
      <c r="AY6" s="1" t="s">
        <v>52</v>
      </c>
      <c r="AZ6" s="1" t="s">
        <v>52</v>
      </c>
    </row>
    <row r="7" spans="1:52" ht="30" customHeight="1" x14ac:dyDescent="0.3">
      <c r="A7" s="20"/>
      <c r="B7" s="20"/>
      <c r="C7" s="20"/>
      <c r="D7" s="20"/>
      <c r="E7" s="22"/>
      <c r="F7" s="25"/>
      <c r="G7" s="22"/>
      <c r="H7" s="25"/>
      <c r="I7" s="22"/>
      <c r="J7" s="25"/>
      <c r="K7" s="22"/>
      <c r="L7" s="25"/>
      <c r="M7" s="20"/>
    </row>
    <row r="8" spans="1:52" ht="30" customHeight="1" x14ac:dyDescent="0.3">
      <c r="A8" s="16" t="s">
        <v>245</v>
      </c>
      <c r="B8" s="17"/>
      <c r="C8" s="17"/>
      <c r="D8" s="17"/>
      <c r="E8" s="21"/>
      <c r="F8" s="24"/>
      <c r="G8" s="21"/>
      <c r="H8" s="24"/>
      <c r="I8" s="21"/>
      <c r="J8" s="24"/>
      <c r="K8" s="21"/>
      <c r="L8" s="24"/>
      <c r="M8" s="18"/>
      <c r="N8" s="1" t="s">
        <v>246</v>
      </c>
    </row>
    <row r="9" spans="1:52" ht="30" customHeight="1" x14ac:dyDescent="0.3">
      <c r="A9" s="19" t="s">
        <v>239</v>
      </c>
      <c r="B9" s="19" t="s">
        <v>240</v>
      </c>
      <c r="C9" s="19" t="s">
        <v>241</v>
      </c>
      <c r="D9" s="20">
        <v>0.43</v>
      </c>
      <c r="E9" s="22">
        <f>단가대비표!O23</f>
        <v>0</v>
      </c>
      <c r="F9" s="25">
        <f>TRUNC(E9*D9,1)</f>
        <v>0</v>
      </c>
      <c r="G9" s="22">
        <f>단가대비표!P23</f>
        <v>0</v>
      </c>
      <c r="H9" s="25">
        <f>TRUNC(G9*D9,1)</f>
        <v>0</v>
      </c>
      <c r="I9" s="22">
        <f>단가대비표!V23</f>
        <v>0</v>
      </c>
      <c r="J9" s="25">
        <f>TRUNC(I9*D9,1)</f>
        <v>0</v>
      </c>
      <c r="K9" s="22">
        <f>TRUNC(E9+G9+I9,1)</f>
        <v>0</v>
      </c>
      <c r="L9" s="25">
        <f>TRUNC(F9+H9+J9,1)</f>
        <v>0</v>
      </c>
      <c r="M9" s="19" t="s">
        <v>52</v>
      </c>
      <c r="N9" s="1" t="s">
        <v>246</v>
      </c>
      <c r="O9" s="1" t="s">
        <v>242</v>
      </c>
      <c r="P9" s="1" t="s">
        <v>64</v>
      </c>
      <c r="Q9" s="1" t="s">
        <v>64</v>
      </c>
      <c r="R9" s="1" t="s">
        <v>63</v>
      </c>
      <c r="AV9" s="1" t="s">
        <v>52</v>
      </c>
      <c r="AW9" s="1" t="s">
        <v>251</v>
      </c>
      <c r="AX9" s="1" t="s">
        <v>52</v>
      </c>
      <c r="AY9" s="1" t="s">
        <v>52</v>
      </c>
      <c r="AZ9" s="1" t="s">
        <v>52</v>
      </c>
    </row>
    <row r="10" spans="1:52" ht="30" customHeight="1" x14ac:dyDescent="0.3">
      <c r="A10" s="19" t="s">
        <v>244</v>
      </c>
      <c r="B10" s="19" t="s">
        <v>52</v>
      </c>
      <c r="C10" s="19" t="s">
        <v>52</v>
      </c>
      <c r="D10" s="20"/>
      <c r="E10" s="22"/>
      <c r="F10" s="25">
        <f>TRUNC(SUMIF(N9:N9, N8, F9:F9),0)</f>
        <v>0</v>
      </c>
      <c r="G10" s="22"/>
      <c r="H10" s="25">
        <f>TRUNC(SUMIF(N9:N9, N8, H9:H9),0)</f>
        <v>0</v>
      </c>
      <c r="I10" s="22"/>
      <c r="J10" s="25">
        <f>TRUNC(SUMIF(N9:N9, N8, J9:J9),0)</f>
        <v>0</v>
      </c>
      <c r="K10" s="22"/>
      <c r="L10" s="25">
        <f>F10+H10+J10</f>
        <v>0</v>
      </c>
      <c r="M10" s="19" t="s">
        <v>52</v>
      </c>
      <c r="N10" s="1" t="s">
        <v>78</v>
      </c>
      <c r="O10" s="1" t="s">
        <v>78</v>
      </c>
      <c r="P10" s="1" t="s">
        <v>52</v>
      </c>
      <c r="Q10" s="1" t="s">
        <v>52</v>
      </c>
      <c r="R10" s="1" t="s">
        <v>52</v>
      </c>
      <c r="AV10" s="1" t="s">
        <v>52</v>
      </c>
      <c r="AW10" s="1" t="s">
        <v>52</v>
      </c>
      <c r="AX10" s="1" t="s">
        <v>52</v>
      </c>
      <c r="AY10" s="1" t="s">
        <v>52</v>
      </c>
      <c r="AZ10" s="1" t="s">
        <v>52</v>
      </c>
    </row>
    <row r="11" spans="1:52" ht="30" customHeight="1" x14ac:dyDescent="0.3">
      <c r="A11" s="20"/>
      <c r="B11" s="20"/>
      <c r="C11" s="20"/>
      <c r="D11" s="20"/>
      <c r="E11" s="22"/>
      <c r="F11" s="25"/>
      <c r="G11" s="22"/>
      <c r="H11" s="25"/>
      <c r="I11" s="22"/>
      <c r="J11" s="25"/>
      <c r="K11" s="22"/>
      <c r="L11" s="25"/>
      <c r="M11" s="20"/>
    </row>
    <row r="12" spans="1:52" ht="30" customHeight="1" x14ac:dyDescent="0.3">
      <c r="A12" s="16" t="s">
        <v>252</v>
      </c>
      <c r="B12" s="17"/>
      <c r="C12" s="17"/>
      <c r="D12" s="17"/>
      <c r="E12" s="21"/>
      <c r="F12" s="24"/>
      <c r="G12" s="21"/>
      <c r="H12" s="24"/>
      <c r="I12" s="21"/>
      <c r="J12" s="24"/>
      <c r="K12" s="21"/>
      <c r="L12" s="24"/>
      <c r="M12" s="18"/>
      <c r="N12" s="1" t="s">
        <v>176</v>
      </c>
    </row>
    <row r="13" spans="1:52" ht="30" customHeight="1" x14ac:dyDescent="0.3">
      <c r="A13" s="19" t="s">
        <v>254</v>
      </c>
      <c r="B13" s="19" t="s">
        <v>255</v>
      </c>
      <c r="C13" s="19" t="s">
        <v>256</v>
      </c>
      <c r="D13" s="20">
        <v>1.2</v>
      </c>
      <c r="E13" s="22" t="e">
        <f>단가대비표!O8</f>
        <v>#NUM!</v>
      </c>
      <c r="F13" s="25" t="e">
        <f t="shared" ref="F13:F18" si="0">TRUNC(E13*D13,1)</f>
        <v>#NUM!</v>
      </c>
      <c r="G13" s="22">
        <f>단가대비표!P8</f>
        <v>0</v>
      </c>
      <c r="H13" s="25">
        <f t="shared" ref="H13:H18" si="1">TRUNC(G13*D13,1)</f>
        <v>0</v>
      </c>
      <c r="I13" s="22">
        <f>단가대비표!V8</f>
        <v>0</v>
      </c>
      <c r="J13" s="25">
        <f t="shared" ref="J13:J18" si="2">TRUNC(I13*D13,1)</f>
        <v>0</v>
      </c>
      <c r="K13" s="22" t="e">
        <f t="shared" ref="K13:L18" si="3">TRUNC(E13+G13+I13,1)</f>
        <v>#NUM!</v>
      </c>
      <c r="L13" s="25" t="e">
        <f t="shared" si="3"/>
        <v>#NUM!</v>
      </c>
      <c r="M13" s="19" t="s">
        <v>52</v>
      </c>
      <c r="N13" s="1" t="s">
        <v>176</v>
      </c>
      <c r="O13" s="1" t="s">
        <v>257</v>
      </c>
      <c r="P13" s="1" t="s">
        <v>64</v>
      </c>
      <c r="Q13" s="1" t="s">
        <v>64</v>
      </c>
      <c r="R13" s="1" t="s">
        <v>63</v>
      </c>
      <c r="AV13" s="1" t="s">
        <v>52</v>
      </c>
      <c r="AW13" s="1" t="s">
        <v>258</v>
      </c>
      <c r="AX13" s="1" t="s">
        <v>52</v>
      </c>
      <c r="AY13" s="1" t="s">
        <v>52</v>
      </c>
      <c r="AZ13" s="1" t="s">
        <v>52</v>
      </c>
    </row>
    <row r="14" spans="1:52" ht="30" customHeight="1" x14ac:dyDescent="0.3">
      <c r="A14" s="19" t="s">
        <v>259</v>
      </c>
      <c r="B14" s="19" t="s">
        <v>260</v>
      </c>
      <c r="C14" s="19" t="s">
        <v>256</v>
      </c>
      <c r="D14" s="20">
        <v>0.15</v>
      </c>
      <c r="E14" s="22" t="e">
        <f>단가대비표!O7</f>
        <v>#NUM!</v>
      </c>
      <c r="F14" s="25" t="e">
        <f t="shared" si="0"/>
        <v>#NUM!</v>
      </c>
      <c r="G14" s="22">
        <f>단가대비표!P7</f>
        <v>0</v>
      </c>
      <c r="H14" s="25">
        <f t="shared" si="1"/>
        <v>0</v>
      </c>
      <c r="I14" s="22">
        <f>단가대비표!V7</f>
        <v>0</v>
      </c>
      <c r="J14" s="25">
        <f t="shared" si="2"/>
        <v>0</v>
      </c>
      <c r="K14" s="22" t="e">
        <f t="shared" si="3"/>
        <v>#NUM!</v>
      </c>
      <c r="L14" s="25" t="e">
        <f t="shared" si="3"/>
        <v>#NUM!</v>
      </c>
      <c r="M14" s="19" t="s">
        <v>52</v>
      </c>
      <c r="N14" s="1" t="s">
        <v>176</v>
      </c>
      <c r="O14" s="1" t="s">
        <v>261</v>
      </c>
      <c r="P14" s="1" t="s">
        <v>64</v>
      </c>
      <c r="Q14" s="1" t="s">
        <v>64</v>
      </c>
      <c r="R14" s="1" t="s">
        <v>63</v>
      </c>
      <c r="AV14" s="1" t="s">
        <v>52</v>
      </c>
      <c r="AW14" s="1" t="s">
        <v>262</v>
      </c>
      <c r="AX14" s="1" t="s">
        <v>52</v>
      </c>
      <c r="AY14" s="1" t="s">
        <v>52</v>
      </c>
      <c r="AZ14" s="1" t="s">
        <v>52</v>
      </c>
    </row>
    <row r="15" spans="1:52" ht="30" customHeight="1" x14ac:dyDescent="0.3">
      <c r="A15" s="19" t="s">
        <v>263</v>
      </c>
      <c r="B15" s="19" t="s">
        <v>264</v>
      </c>
      <c r="C15" s="19" t="s">
        <v>265</v>
      </c>
      <c r="D15" s="20">
        <v>7.5</v>
      </c>
      <c r="E15" s="22" t="e">
        <f>단가대비표!O5</f>
        <v>#NUM!</v>
      </c>
      <c r="F15" s="25" t="e">
        <f t="shared" si="0"/>
        <v>#NUM!</v>
      </c>
      <c r="G15" s="22">
        <f>단가대비표!P5</f>
        <v>0</v>
      </c>
      <c r="H15" s="25">
        <f t="shared" si="1"/>
        <v>0</v>
      </c>
      <c r="I15" s="22">
        <f>단가대비표!V5</f>
        <v>0</v>
      </c>
      <c r="J15" s="25">
        <f t="shared" si="2"/>
        <v>0</v>
      </c>
      <c r="K15" s="22" t="e">
        <f t="shared" si="3"/>
        <v>#NUM!</v>
      </c>
      <c r="L15" s="25" t="e">
        <f t="shared" si="3"/>
        <v>#NUM!</v>
      </c>
      <c r="M15" s="19" t="s">
        <v>52</v>
      </c>
      <c r="N15" s="1" t="s">
        <v>176</v>
      </c>
      <c r="O15" s="1" t="s">
        <v>266</v>
      </c>
      <c r="P15" s="1" t="s">
        <v>64</v>
      </c>
      <c r="Q15" s="1" t="s">
        <v>64</v>
      </c>
      <c r="R15" s="1" t="s">
        <v>63</v>
      </c>
      <c r="AV15" s="1" t="s">
        <v>52</v>
      </c>
      <c r="AW15" s="1" t="s">
        <v>267</v>
      </c>
      <c r="AX15" s="1" t="s">
        <v>52</v>
      </c>
      <c r="AY15" s="1" t="s">
        <v>52</v>
      </c>
      <c r="AZ15" s="1" t="s">
        <v>52</v>
      </c>
    </row>
    <row r="16" spans="1:52" ht="30" customHeight="1" x14ac:dyDescent="0.3">
      <c r="A16" s="19" t="s">
        <v>268</v>
      </c>
      <c r="B16" s="19" t="s">
        <v>269</v>
      </c>
      <c r="C16" s="19" t="s">
        <v>256</v>
      </c>
      <c r="D16" s="20">
        <v>8</v>
      </c>
      <c r="E16" s="22" t="e">
        <f>단가대비표!O6</f>
        <v>#NUM!</v>
      </c>
      <c r="F16" s="25" t="e">
        <f t="shared" si="0"/>
        <v>#NUM!</v>
      </c>
      <c r="G16" s="22">
        <f>단가대비표!P6</f>
        <v>0</v>
      </c>
      <c r="H16" s="25">
        <f t="shared" si="1"/>
        <v>0</v>
      </c>
      <c r="I16" s="22">
        <f>단가대비표!V6</f>
        <v>0</v>
      </c>
      <c r="J16" s="25">
        <f t="shared" si="2"/>
        <v>0</v>
      </c>
      <c r="K16" s="22" t="e">
        <f t="shared" si="3"/>
        <v>#NUM!</v>
      </c>
      <c r="L16" s="25" t="e">
        <f t="shared" si="3"/>
        <v>#NUM!</v>
      </c>
      <c r="M16" s="19" t="s">
        <v>52</v>
      </c>
      <c r="N16" s="1" t="s">
        <v>176</v>
      </c>
      <c r="O16" s="1" t="s">
        <v>270</v>
      </c>
      <c r="P16" s="1" t="s">
        <v>64</v>
      </c>
      <c r="Q16" s="1" t="s">
        <v>64</v>
      </c>
      <c r="R16" s="1" t="s">
        <v>63</v>
      </c>
      <c r="AV16" s="1" t="s">
        <v>52</v>
      </c>
      <c r="AW16" s="1" t="s">
        <v>271</v>
      </c>
      <c r="AX16" s="1" t="s">
        <v>52</v>
      </c>
      <c r="AY16" s="1" t="s">
        <v>52</v>
      </c>
      <c r="AZ16" s="1" t="s">
        <v>52</v>
      </c>
    </row>
    <row r="17" spans="1:52" ht="30" customHeight="1" x14ac:dyDescent="0.3">
      <c r="A17" s="19" t="s">
        <v>272</v>
      </c>
      <c r="B17" s="19" t="s">
        <v>240</v>
      </c>
      <c r="C17" s="19" t="s">
        <v>241</v>
      </c>
      <c r="D17" s="20">
        <v>2.1999999999999999E-2</v>
      </c>
      <c r="E17" s="22">
        <f>단가대비표!O21</f>
        <v>0</v>
      </c>
      <c r="F17" s="25">
        <f t="shared" si="0"/>
        <v>0</v>
      </c>
      <c r="G17" s="22">
        <f>단가대비표!P21</f>
        <v>0</v>
      </c>
      <c r="H17" s="25">
        <f t="shared" si="1"/>
        <v>0</v>
      </c>
      <c r="I17" s="22">
        <f>단가대비표!V21</f>
        <v>0</v>
      </c>
      <c r="J17" s="25">
        <f t="shared" si="2"/>
        <v>0</v>
      </c>
      <c r="K17" s="22">
        <f t="shared" si="3"/>
        <v>0</v>
      </c>
      <c r="L17" s="25">
        <f t="shared" si="3"/>
        <v>0</v>
      </c>
      <c r="M17" s="19" t="s">
        <v>52</v>
      </c>
      <c r="N17" s="1" t="s">
        <v>176</v>
      </c>
      <c r="O17" s="1" t="s">
        <v>273</v>
      </c>
      <c r="P17" s="1" t="s">
        <v>64</v>
      </c>
      <c r="Q17" s="1" t="s">
        <v>64</v>
      </c>
      <c r="R17" s="1" t="s">
        <v>63</v>
      </c>
      <c r="V17">
        <v>1</v>
      </c>
      <c r="AV17" s="1" t="s">
        <v>52</v>
      </c>
      <c r="AW17" s="1" t="s">
        <v>274</v>
      </c>
      <c r="AX17" s="1" t="s">
        <v>52</v>
      </c>
      <c r="AY17" s="1" t="s">
        <v>52</v>
      </c>
      <c r="AZ17" s="1" t="s">
        <v>52</v>
      </c>
    </row>
    <row r="18" spans="1:52" ht="30" customHeight="1" x14ac:dyDescent="0.3">
      <c r="A18" s="19" t="s">
        <v>275</v>
      </c>
      <c r="B18" s="19" t="s">
        <v>276</v>
      </c>
      <c r="C18" s="19" t="s">
        <v>277</v>
      </c>
      <c r="D18" s="20">
        <v>1</v>
      </c>
      <c r="E18" s="22">
        <f>TRUNC(SUMIF(V13:V18, RIGHTB(O18, 1), H13:H18)*U18, 2)</f>
        <v>0</v>
      </c>
      <c r="F18" s="25">
        <f t="shared" si="0"/>
        <v>0</v>
      </c>
      <c r="G18" s="22">
        <v>0</v>
      </c>
      <c r="H18" s="25">
        <f t="shared" si="1"/>
        <v>0</v>
      </c>
      <c r="I18" s="22">
        <v>0</v>
      </c>
      <c r="J18" s="25">
        <f t="shared" si="2"/>
        <v>0</v>
      </c>
      <c r="K18" s="22">
        <f t="shared" si="3"/>
        <v>0</v>
      </c>
      <c r="L18" s="25">
        <f t="shared" si="3"/>
        <v>0</v>
      </c>
      <c r="M18" s="19" t="s">
        <v>52</v>
      </c>
      <c r="N18" s="1" t="s">
        <v>176</v>
      </c>
      <c r="O18" s="1" t="s">
        <v>278</v>
      </c>
      <c r="P18" s="1" t="s">
        <v>64</v>
      </c>
      <c r="Q18" s="1" t="s">
        <v>64</v>
      </c>
      <c r="R18" s="1" t="s">
        <v>64</v>
      </c>
      <c r="S18">
        <v>1</v>
      </c>
      <c r="T18">
        <v>0</v>
      </c>
      <c r="U18">
        <v>0.03</v>
      </c>
      <c r="AV18" s="1" t="s">
        <v>52</v>
      </c>
      <c r="AW18" s="1" t="s">
        <v>279</v>
      </c>
      <c r="AX18" s="1" t="s">
        <v>52</v>
      </c>
      <c r="AY18" s="1" t="s">
        <v>52</v>
      </c>
      <c r="AZ18" s="1" t="s">
        <v>52</v>
      </c>
    </row>
    <row r="19" spans="1:52" ht="30" customHeight="1" x14ac:dyDescent="0.3">
      <c r="A19" s="19" t="s">
        <v>244</v>
      </c>
      <c r="B19" s="19" t="s">
        <v>52</v>
      </c>
      <c r="C19" s="19" t="s">
        <v>52</v>
      </c>
      <c r="D19" s="20"/>
      <c r="E19" s="22"/>
      <c r="F19" s="25" t="e">
        <f>TRUNC(SUMIF(N13:N18, N12, F13:F18),0)</f>
        <v>#NUM!</v>
      </c>
      <c r="G19" s="22"/>
      <c r="H19" s="25">
        <f>TRUNC(SUMIF(N13:N18, N12, H13:H18),0)</f>
        <v>0</v>
      </c>
      <c r="I19" s="22"/>
      <c r="J19" s="25">
        <f>TRUNC(SUMIF(N13:N18, N12, J13:J18),0)</f>
        <v>0</v>
      </c>
      <c r="K19" s="22"/>
      <c r="L19" s="25" t="e">
        <f>F19+H19+J19</f>
        <v>#NUM!</v>
      </c>
      <c r="M19" s="19" t="s">
        <v>52</v>
      </c>
      <c r="N19" s="1" t="s">
        <v>78</v>
      </c>
      <c r="O19" s="1" t="s">
        <v>78</v>
      </c>
      <c r="P19" s="1" t="s">
        <v>52</v>
      </c>
      <c r="Q19" s="1" t="s">
        <v>52</v>
      </c>
      <c r="R19" s="1" t="s">
        <v>52</v>
      </c>
      <c r="AV19" s="1" t="s">
        <v>52</v>
      </c>
      <c r="AW19" s="1" t="s">
        <v>52</v>
      </c>
      <c r="AX19" s="1" t="s">
        <v>52</v>
      </c>
      <c r="AY19" s="1" t="s">
        <v>52</v>
      </c>
      <c r="AZ19" s="1" t="s">
        <v>52</v>
      </c>
    </row>
    <row r="20" spans="1:52" ht="30" customHeight="1" x14ac:dyDescent="0.3">
      <c r="A20" s="20"/>
      <c r="B20" s="20"/>
      <c r="C20" s="20"/>
      <c r="D20" s="20"/>
      <c r="E20" s="22"/>
      <c r="F20" s="25"/>
      <c r="G20" s="22"/>
      <c r="H20" s="25"/>
      <c r="I20" s="22"/>
      <c r="J20" s="25"/>
      <c r="K20" s="22"/>
      <c r="L20" s="25"/>
      <c r="M20" s="20"/>
    </row>
    <row r="21" spans="1:52" ht="30" customHeight="1" x14ac:dyDescent="0.3">
      <c r="A21" s="16" t="s">
        <v>280</v>
      </c>
      <c r="B21" s="17"/>
      <c r="C21" s="17"/>
      <c r="D21" s="17"/>
      <c r="E21" s="21"/>
      <c r="F21" s="24"/>
      <c r="G21" s="21"/>
      <c r="H21" s="24"/>
      <c r="I21" s="21"/>
      <c r="J21" s="24"/>
      <c r="K21" s="21"/>
      <c r="L21" s="24"/>
      <c r="M21" s="18"/>
      <c r="N21" s="1" t="s">
        <v>70</v>
      </c>
    </row>
    <row r="22" spans="1:52" ht="30" customHeight="1" x14ac:dyDescent="0.3">
      <c r="A22" s="19" t="s">
        <v>281</v>
      </c>
      <c r="B22" s="19" t="s">
        <v>282</v>
      </c>
      <c r="C22" s="19" t="s">
        <v>68</v>
      </c>
      <c r="D22" s="20">
        <v>1.05</v>
      </c>
      <c r="E22" s="22" t="e">
        <f>단가대비표!O14</f>
        <v>#NUM!</v>
      </c>
      <c r="F22" s="25" t="e">
        <f>TRUNC(E22*D22,1)</f>
        <v>#NUM!</v>
      </c>
      <c r="G22" s="22">
        <f>단가대비표!P14</f>
        <v>0</v>
      </c>
      <c r="H22" s="25">
        <f>TRUNC(G22*D22,1)</f>
        <v>0</v>
      </c>
      <c r="I22" s="22">
        <f>단가대비표!V14</f>
        <v>0</v>
      </c>
      <c r="J22" s="25">
        <f>TRUNC(I22*D22,1)</f>
        <v>0</v>
      </c>
      <c r="K22" s="22" t="e">
        <f t="shared" ref="K22:L25" si="4">TRUNC(E22+G22+I22,1)</f>
        <v>#NUM!</v>
      </c>
      <c r="L22" s="25" t="e">
        <f t="shared" si="4"/>
        <v>#NUM!</v>
      </c>
      <c r="M22" s="19" t="s">
        <v>52</v>
      </c>
      <c r="N22" s="1" t="s">
        <v>70</v>
      </c>
      <c r="O22" s="1" t="s">
        <v>283</v>
      </c>
      <c r="P22" s="1" t="s">
        <v>64</v>
      </c>
      <c r="Q22" s="1" t="s">
        <v>64</v>
      </c>
      <c r="R22" s="1" t="s">
        <v>63</v>
      </c>
      <c r="AV22" s="1" t="s">
        <v>52</v>
      </c>
      <c r="AW22" s="1" t="s">
        <v>284</v>
      </c>
      <c r="AX22" s="1" t="s">
        <v>52</v>
      </c>
      <c r="AY22" s="1" t="s">
        <v>52</v>
      </c>
      <c r="AZ22" s="1" t="s">
        <v>52</v>
      </c>
    </row>
    <row r="23" spans="1:52" ht="30" customHeight="1" x14ac:dyDescent="0.3">
      <c r="A23" s="19" t="s">
        <v>285</v>
      </c>
      <c r="B23" s="19" t="s">
        <v>286</v>
      </c>
      <c r="C23" s="19" t="s">
        <v>112</v>
      </c>
      <c r="D23" s="20">
        <v>1.8</v>
      </c>
      <c r="E23" s="22" t="e">
        <f>단가대비표!O11</f>
        <v>#NUM!</v>
      </c>
      <c r="F23" s="25" t="e">
        <f>TRUNC(E23*D23,1)</f>
        <v>#NUM!</v>
      </c>
      <c r="G23" s="22">
        <f>단가대비표!P11</f>
        <v>0</v>
      </c>
      <c r="H23" s="25">
        <f>TRUNC(G23*D23,1)</f>
        <v>0</v>
      </c>
      <c r="I23" s="22">
        <f>단가대비표!V11</f>
        <v>0</v>
      </c>
      <c r="J23" s="25">
        <f>TRUNC(I23*D23,1)</f>
        <v>0</v>
      </c>
      <c r="K23" s="22" t="e">
        <f t="shared" si="4"/>
        <v>#NUM!</v>
      </c>
      <c r="L23" s="25" t="e">
        <f t="shared" si="4"/>
        <v>#NUM!</v>
      </c>
      <c r="M23" s="19" t="s">
        <v>52</v>
      </c>
      <c r="N23" s="1" t="s">
        <v>70</v>
      </c>
      <c r="O23" s="1" t="s">
        <v>287</v>
      </c>
      <c r="P23" s="1" t="s">
        <v>64</v>
      </c>
      <c r="Q23" s="1" t="s">
        <v>64</v>
      </c>
      <c r="R23" s="1" t="s">
        <v>63</v>
      </c>
      <c r="AV23" s="1" t="s">
        <v>52</v>
      </c>
      <c r="AW23" s="1" t="s">
        <v>288</v>
      </c>
      <c r="AX23" s="1" t="s">
        <v>52</v>
      </c>
      <c r="AY23" s="1" t="s">
        <v>52</v>
      </c>
      <c r="AZ23" s="1" t="s">
        <v>52</v>
      </c>
    </row>
    <row r="24" spans="1:52" ht="30" customHeight="1" x14ac:dyDescent="0.3">
      <c r="A24" s="19" t="s">
        <v>239</v>
      </c>
      <c r="B24" s="19" t="s">
        <v>240</v>
      </c>
      <c r="C24" s="19" t="s">
        <v>241</v>
      </c>
      <c r="D24" s="20">
        <v>0.08</v>
      </c>
      <c r="E24" s="22">
        <f>단가대비표!O23</f>
        <v>0</v>
      </c>
      <c r="F24" s="25">
        <f>TRUNC(E24*D24,1)</f>
        <v>0</v>
      </c>
      <c r="G24" s="22">
        <f>단가대비표!P23</f>
        <v>0</v>
      </c>
      <c r="H24" s="25">
        <f>TRUNC(G24*D24,1)</f>
        <v>0</v>
      </c>
      <c r="I24" s="22">
        <f>단가대비표!V23</f>
        <v>0</v>
      </c>
      <c r="J24" s="25">
        <f>TRUNC(I24*D24,1)</f>
        <v>0</v>
      </c>
      <c r="K24" s="22">
        <f t="shared" si="4"/>
        <v>0</v>
      </c>
      <c r="L24" s="25">
        <f t="shared" si="4"/>
        <v>0</v>
      </c>
      <c r="M24" s="19" t="s">
        <v>52</v>
      </c>
      <c r="N24" s="1" t="s">
        <v>70</v>
      </c>
      <c r="O24" s="1" t="s">
        <v>242</v>
      </c>
      <c r="P24" s="1" t="s">
        <v>64</v>
      </c>
      <c r="Q24" s="1" t="s">
        <v>64</v>
      </c>
      <c r="R24" s="1" t="s">
        <v>63</v>
      </c>
      <c r="V24">
        <v>1</v>
      </c>
      <c r="AV24" s="1" t="s">
        <v>52</v>
      </c>
      <c r="AW24" s="1" t="s">
        <v>289</v>
      </c>
      <c r="AX24" s="1" t="s">
        <v>52</v>
      </c>
      <c r="AY24" s="1" t="s">
        <v>52</v>
      </c>
      <c r="AZ24" s="1" t="s">
        <v>52</v>
      </c>
    </row>
    <row r="25" spans="1:52" ht="30" customHeight="1" x14ac:dyDescent="0.3">
      <c r="A25" s="19" t="s">
        <v>275</v>
      </c>
      <c r="B25" s="19" t="s">
        <v>290</v>
      </c>
      <c r="C25" s="19" t="s">
        <v>277</v>
      </c>
      <c r="D25" s="20">
        <v>1</v>
      </c>
      <c r="E25" s="22">
        <f>TRUNC(SUMIF(V22:V25, RIGHTB(O25, 1), H22:H25)*U25, 2)</f>
        <v>0</v>
      </c>
      <c r="F25" s="25">
        <f>TRUNC(E25*D25,1)</f>
        <v>0</v>
      </c>
      <c r="G25" s="22">
        <v>0</v>
      </c>
      <c r="H25" s="25">
        <f>TRUNC(G25*D25,1)</f>
        <v>0</v>
      </c>
      <c r="I25" s="22">
        <v>0</v>
      </c>
      <c r="J25" s="25">
        <f>TRUNC(I25*D25,1)</f>
        <v>0</v>
      </c>
      <c r="K25" s="22">
        <f t="shared" si="4"/>
        <v>0</v>
      </c>
      <c r="L25" s="25">
        <f t="shared" si="4"/>
        <v>0</v>
      </c>
      <c r="M25" s="19" t="s">
        <v>52</v>
      </c>
      <c r="N25" s="1" t="s">
        <v>70</v>
      </c>
      <c r="O25" s="1" t="s">
        <v>278</v>
      </c>
      <c r="P25" s="1" t="s">
        <v>64</v>
      </c>
      <c r="Q25" s="1" t="s">
        <v>64</v>
      </c>
      <c r="R25" s="1" t="s">
        <v>64</v>
      </c>
      <c r="S25">
        <v>1</v>
      </c>
      <c r="T25">
        <v>0</v>
      </c>
      <c r="U25">
        <v>0.02</v>
      </c>
      <c r="AV25" s="1" t="s">
        <v>52</v>
      </c>
      <c r="AW25" s="1" t="s">
        <v>291</v>
      </c>
      <c r="AX25" s="1" t="s">
        <v>52</v>
      </c>
      <c r="AY25" s="1" t="s">
        <v>52</v>
      </c>
      <c r="AZ25" s="1" t="s">
        <v>52</v>
      </c>
    </row>
    <row r="26" spans="1:52" ht="30" customHeight="1" x14ac:dyDescent="0.3">
      <c r="A26" s="19" t="s">
        <v>244</v>
      </c>
      <c r="B26" s="19" t="s">
        <v>52</v>
      </c>
      <c r="C26" s="19" t="s">
        <v>52</v>
      </c>
      <c r="D26" s="20"/>
      <c r="E26" s="22"/>
      <c r="F26" s="25" t="e">
        <f>TRUNC(SUMIF(N22:N25, N21, F22:F25),0)</f>
        <v>#NUM!</v>
      </c>
      <c r="G26" s="22"/>
      <c r="H26" s="25">
        <f>TRUNC(SUMIF(N22:N25, N21, H22:H25),0)</f>
        <v>0</v>
      </c>
      <c r="I26" s="22"/>
      <c r="J26" s="25">
        <f>TRUNC(SUMIF(N22:N25, N21, J22:J25),0)</f>
        <v>0</v>
      </c>
      <c r="K26" s="22"/>
      <c r="L26" s="25" t="e">
        <f>F26+H26+J26</f>
        <v>#NUM!</v>
      </c>
      <c r="M26" s="19" t="s">
        <v>52</v>
      </c>
      <c r="N26" s="1" t="s">
        <v>78</v>
      </c>
      <c r="O26" s="1" t="s">
        <v>78</v>
      </c>
      <c r="P26" s="1" t="s">
        <v>52</v>
      </c>
      <c r="Q26" s="1" t="s">
        <v>52</v>
      </c>
      <c r="R26" s="1" t="s">
        <v>52</v>
      </c>
      <c r="AV26" s="1" t="s">
        <v>52</v>
      </c>
      <c r="AW26" s="1" t="s">
        <v>52</v>
      </c>
      <c r="AX26" s="1" t="s">
        <v>52</v>
      </c>
      <c r="AY26" s="1" t="s">
        <v>52</v>
      </c>
      <c r="AZ26" s="1" t="s">
        <v>52</v>
      </c>
    </row>
    <row r="27" spans="1:52" ht="30" customHeight="1" x14ac:dyDescent="0.3">
      <c r="A27" s="20"/>
      <c r="B27" s="20"/>
      <c r="C27" s="20"/>
      <c r="D27" s="20"/>
      <c r="E27" s="22"/>
      <c r="F27" s="25"/>
      <c r="G27" s="22"/>
      <c r="H27" s="25"/>
      <c r="I27" s="22"/>
      <c r="J27" s="25"/>
      <c r="K27" s="22"/>
      <c r="L27" s="25"/>
      <c r="M27" s="20"/>
    </row>
    <row r="28" spans="1:52" ht="30" customHeight="1" x14ac:dyDescent="0.3">
      <c r="A28" s="16" t="s">
        <v>292</v>
      </c>
      <c r="B28" s="17"/>
      <c r="C28" s="17"/>
      <c r="D28" s="17"/>
      <c r="E28" s="21"/>
      <c r="F28" s="24"/>
      <c r="G28" s="21"/>
      <c r="H28" s="24"/>
      <c r="I28" s="21"/>
      <c r="J28" s="24"/>
      <c r="K28" s="21"/>
      <c r="L28" s="24"/>
      <c r="M28" s="18"/>
      <c r="N28" s="1" t="s">
        <v>62</v>
      </c>
    </row>
    <row r="29" spans="1:52" ht="30" customHeight="1" x14ac:dyDescent="0.3">
      <c r="A29" s="19" t="s">
        <v>58</v>
      </c>
      <c r="B29" s="19" t="s">
        <v>293</v>
      </c>
      <c r="C29" s="19" t="s">
        <v>60</v>
      </c>
      <c r="D29" s="20">
        <v>1</v>
      </c>
      <c r="E29" s="22" t="e">
        <f>단가대비표!O12</f>
        <v>#NUM!</v>
      </c>
      <c r="F29" s="25" t="e">
        <f>TRUNC(E29*D29,1)</f>
        <v>#NUM!</v>
      </c>
      <c r="G29" s="22">
        <f>단가대비표!P12</f>
        <v>0</v>
      </c>
      <c r="H29" s="25">
        <f>TRUNC(G29*D29,1)</f>
        <v>0</v>
      </c>
      <c r="I29" s="22">
        <f>단가대비표!V12</f>
        <v>0</v>
      </c>
      <c r="J29" s="25">
        <f>TRUNC(I29*D29,1)</f>
        <v>0</v>
      </c>
      <c r="K29" s="22" t="e">
        <f t="shared" ref="K29:L31" si="5">TRUNC(E29+G29+I29,1)</f>
        <v>#NUM!</v>
      </c>
      <c r="L29" s="25" t="e">
        <f t="shared" si="5"/>
        <v>#NUM!</v>
      </c>
      <c r="M29" s="19" t="s">
        <v>52</v>
      </c>
      <c r="N29" s="1" t="s">
        <v>62</v>
      </c>
      <c r="O29" s="1" t="s">
        <v>294</v>
      </c>
      <c r="P29" s="1" t="s">
        <v>64</v>
      </c>
      <c r="Q29" s="1" t="s">
        <v>64</v>
      </c>
      <c r="R29" s="1" t="s">
        <v>63</v>
      </c>
      <c r="AV29" s="1" t="s">
        <v>52</v>
      </c>
      <c r="AW29" s="1" t="s">
        <v>295</v>
      </c>
      <c r="AX29" s="1" t="s">
        <v>52</v>
      </c>
      <c r="AY29" s="1" t="s">
        <v>52</v>
      </c>
      <c r="AZ29" s="1" t="s">
        <v>52</v>
      </c>
    </row>
    <row r="30" spans="1:52" ht="30" customHeight="1" x14ac:dyDescent="0.3">
      <c r="A30" s="19" t="s">
        <v>239</v>
      </c>
      <c r="B30" s="19" t="s">
        <v>240</v>
      </c>
      <c r="C30" s="19" t="s">
        <v>241</v>
      </c>
      <c r="D30" s="20">
        <v>0.43</v>
      </c>
      <c r="E30" s="22">
        <f>단가대비표!O23</f>
        <v>0</v>
      </c>
      <c r="F30" s="25">
        <f>TRUNC(E30*D30,1)</f>
        <v>0</v>
      </c>
      <c r="G30" s="22">
        <f>단가대비표!P23</f>
        <v>0</v>
      </c>
      <c r="H30" s="25">
        <f>TRUNC(G30*D30,1)</f>
        <v>0</v>
      </c>
      <c r="I30" s="22">
        <f>단가대비표!V23</f>
        <v>0</v>
      </c>
      <c r="J30" s="25">
        <f>TRUNC(I30*D30,1)</f>
        <v>0</v>
      </c>
      <c r="K30" s="22">
        <f t="shared" si="5"/>
        <v>0</v>
      </c>
      <c r="L30" s="25">
        <f t="shared" si="5"/>
        <v>0</v>
      </c>
      <c r="M30" s="19" t="s">
        <v>52</v>
      </c>
      <c r="N30" s="1" t="s">
        <v>62</v>
      </c>
      <c r="O30" s="1" t="s">
        <v>242</v>
      </c>
      <c r="P30" s="1" t="s">
        <v>64</v>
      </c>
      <c r="Q30" s="1" t="s">
        <v>64</v>
      </c>
      <c r="R30" s="1" t="s">
        <v>63</v>
      </c>
      <c r="V30">
        <v>1</v>
      </c>
      <c r="AV30" s="1" t="s">
        <v>52</v>
      </c>
      <c r="AW30" s="1" t="s">
        <v>296</v>
      </c>
      <c r="AX30" s="1" t="s">
        <v>52</v>
      </c>
      <c r="AY30" s="1" t="s">
        <v>52</v>
      </c>
      <c r="AZ30" s="1" t="s">
        <v>52</v>
      </c>
    </row>
    <row r="31" spans="1:52" ht="30" customHeight="1" x14ac:dyDescent="0.3">
      <c r="A31" s="19" t="s">
        <v>275</v>
      </c>
      <c r="B31" s="19" t="s">
        <v>276</v>
      </c>
      <c r="C31" s="19" t="s">
        <v>277</v>
      </c>
      <c r="D31" s="20">
        <v>1</v>
      </c>
      <c r="E31" s="22">
        <f>TRUNC(SUMIF(V29:V31, RIGHTB(O31, 1), H29:H31)*U31, 2)</f>
        <v>0</v>
      </c>
      <c r="F31" s="25">
        <f>TRUNC(E31*D31,1)</f>
        <v>0</v>
      </c>
      <c r="G31" s="22">
        <v>0</v>
      </c>
      <c r="H31" s="25">
        <f>TRUNC(G31*D31,1)</f>
        <v>0</v>
      </c>
      <c r="I31" s="22">
        <v>0</v>
      </c>
      <c r="J31" s="25">
        <f>TRUNC(I31*D31,1)</f>
        <v>0</v>
      </c>
      <c r="K31" s="22">
        <f t="shared" si="5"/>
        <v>0</v>
      </c>
      <c r="L31" s="25">
        <f t="shared" si="5"/>
        <v>0</v>
      </c>
      <c r="M31" s="19" t="s">
        <v>52</v>
      </c>
      <c r="N31" s="1" t="s">
        <v>62</v>
      </c>
      <c r="O31" s="1" t="s">
        <v>278</v>
      </c>
      <c r="P31" s="1" t="s">
        <v>64</v>
      </c>
      <c r="Q31" s="1" t="s">
        <v>64</v>
      </c>
      <c r="R31" s="1" t="s">
        <v>64</v>
      </c>
      <c r="S31">
        <v>1</v>
      </c>
      <c r="T31">
        <v>0</v>
      </c>
      <c r="U31">
        <v>0.03</v>
      </c>
      <c r="AV31" s="1" t="s">
        <v>52</v>
      </c>
      <c r="AW31" s="1" t="s">
        <v>297</v>
      </c>
      <c r="AX31" s="1" t="s">
        <v>52</v>
      </c>
      <c r="AY31" s="1" t="s">
        <v>52</v>
      </c>
      <c r="AZ31" s="1" t="s">
        <v>52</v>
      </c>
    </row>
    <row r="32" spans="1:52" ht="30" customHeight="1" x14ac:dyDescent="0.3">
      <c r="A32" s="19" t="s">
        <v>244</v>
      </c>
      <c r="B32" s="19" t="s">
        <v>52</v>
      </c>
      <c r="C32" s="19" t="s">
        <v>52</v>
      </c>
      <c r="D32" s="20"/>
      <c r="E32" s="22"/>
      <c r="F32" s="25" t="e">
        <f>TRUNC(SUMIF(N29:N31, N28, F29:F31),0)</f>
        <v>#NUM!</v>
      </c>
      <c r="G32" s="22"/>
      <c r="H32" s="25">
        <f>TRUNC(SUMIF(N29:N31, N28, H29:H31),0)</f>
        <v>0</v>
      </c>
      <c r="I32" s="22"/>
      <c r="J32" s="25">
        <f>TRUNC(SUMIF(N29:N31, N28, J29:J31),0)</f>
        <v>0</v>
      </c>
      <c r="K32" s="22"/>
      <c r="L32" s="25" t="e">
        <f>F32+H32+J32</f>
        <v>#NUM!</v>
      </c>
      <c r="M32" s="19" t="s">
        <v>52</v>
      </c>
      <c r="N32" s="1" t="s">
        <v>78</v>
      </c>
      <c r="O32" s="1" t="s">
        <v>78</v>
      </c>
      <c r="P32" s="1" t="s">
        <v>52</v>
      </c>
      <c r="Q32" s="1" t="s">
        <v>52</v>
      </c>
      <c r="R32" s="1" t="s">
        <v>52</v>
      </c>
      <c r="AV32" s="1" t="s">
        <v>52</v>
      </c>
      <c r="AW32" s="1" t="s">
        <v>52</v>
      </c>
      <c r="AX32" s="1" t="s">
        <v>52</v>
      </c>
      <c r="AY32" s="1" t="s">
        <v>52</v>
      </c>
      <c r="AZ32" s="1" t="s">
        <v>52</v>
      </c>
    </row>
    <row r="33" spans="1:52" ht="30" customHeight="1" x14ac:dyDescent="0.3">
      <c r="A33" s="20"/>
      <c r="B33" s="20"/>
      <c r="C33" s="20"/>
      <c r="D33" s="20"/>
      <c r="E33" s="22"/>
      <c r="F33" s="25"/>
      <c r="G33" s="22"/>
      <c r="H33" s="25"/>
      <c r="I33" s="22"/>
      <c r="J33" s="25"/>
      <c r="K33" s="22"/>
      <c r="L33" s="25"/>
      <c r="M33" s="20"/>
    </row>
    <row r="34" spans="1:52" ht="30" customHeight="1" x14ac:dyDescent="0.3">
      <c r="A34" s="16" t="s">
        <v>298</v>
      </c>
      <c r="B34" s="17"/>
      <c r="C34" s="17"/>
      <c r="D34" s="17"/>
      <c r="E34" s="21"/>
      <c r="F34" s="24"/>
      <c r="G34" s="21"/>
      <c r="H34" s="24"/>
      <c r="I34" s="21"/>
      <c r="J34" s="24"/>
      <c r="K34" s="21"/>
      <c r="L34" s="24"/>
      <c r="M34" s="18"/>
      <c r="N34" s="1" t="s">
        <v>299</v>
      </c>
    </row>
    <row r="35" spans="1:52" ht="30" customHeight="1" x14ac:dyDescent="0.3">
      <c r="A35" s="19" t="s">
        <v>304</v>
      </c>
      <c r="B35" s="19" t="s">
        <v>240</v>
      </c>
      <c r="C35" s="19" t="s">
        <v>241</v>
      </c>
      <c r="D35" s="20">
        <v>0.111</v>
      </c>
      <c r="E35" s="22">
        <f>단가대비표!O25</f>
        <v>0</v>
      </c>
      <c r="F35" s="25">
        <f>TRUNC(E35*D35,1)</f>
        <v>0</v>
      </c>
      <c r="G35" s="22">
        <f>단가대비표!P25</f>
        <v>0</v>
      </c>
      <c r="H35" s="25">
        <f>TRUNC(G35*D35,1)</f>
        <v>0</v>
      </c>
      <c r="I35" s="22">
        <f>단가대비표!V25</f>
        <v>0</v>
      </c>
      <c r="J35" s="25">
        <f>TRUNC(I35*D35,1)</f>
        <v>0</v>
      </c>
      <c r="K35" s="22">
        <f>TRUNC(E35+G35+I35,1)</f>
        <v>0</v>
      </c>
      <c r="L35" s="25">
        <f>TRUNC(F35+H35+J35,1)</f>
        <v>0</v>
      </c>
      <c r="M35" s="19" t="s">
        <v>52</v>
      </c>
      <c r="N35" s="1" t="s">
        <v>299</v>
      </c>
      <c r="O35" s="1" t="s">
        <v>305</v>
      </c>
      <c r="P35" s="1" t="s">
        <v>64</v>
      </c>
      <c r="Q35" s="1" t="s">
        <v>64</v>
      </c>
      <c r="R35" s="1" t="s">
        <v>63</v>
      </c>
      <c r="AV35" s="1" t="s">
        <v>52</v>
      </c>
      <c r="AW35" s="1" t="s">
        <v>306</v>
      </c>
      <c r="AX35" s="1" t="s">
        <v>52</v>
      </c>
      <c r="AY35" s="1" t="s">
        <v>52</v>
      </c>
      <c r="AZ35" s="1" t="s">
        <v>52</v>
      </c>
    </row>
    <row r="36" spans="1:52" ht="30" customHeight="1" x14ac:dyDescent="0.3">
      <c r="A36" s="19" t="s">
        <v>307</v>
      </c>
      <c r="B36" s="19" t="s">
        <v>240</v>
      </c>
      <c r="C36" s="19" t="s">
        <v>241</v>
      </c>
      <c r="D36" s="20">
        <v>6.6000000000000003E-2</v>
      </c>
      <c r="E36" s="22">
        <f>단가대비표!O20</f>
        <v>0</v>
      </c>
      <c r="F36" s="25">
        <f>TRUNC(E36*D36,1)</f>
        <v>0</v>
      </c>
      <c r="G36" s="22">
        <f>단가대비표!P20</f>
        <v>0</v>
      </c>
      <c r="H36" s="25">
        <f>TRUNC(G36*D36,1)</f>
        <v>0</v>
      </c>
      <c r="I36" s="22">
        <f>단가대비표!V20</f>
        <v>0</v>
      </c>
      <c r="J36" s="25">
        <f>TRUNC(I36*D36,1)</f>
        <v>0</v>
      </c>
      <c r="K36" s="22">
        <f>TRUNC(E36+G36+I36,1)</f>
        <v>0</v>
      </c>
      <c r="L36" s="25">
        <f>TRUNC(F36+H36+J36,1)</f>
        <v>0</v>
      </c>
      <c r="M36" s="19" t="s">
        <v>52</v>
      </c>
      <c r="N36" s="1" t="s">
        <v>299</v>
      </c>
      <c r="O36" s="1" t="s">
        <v>308</v>
      </c>
      <c r="P36" s="1" t="s">
        <v>64</v>
      </c>
      <c r="Q36" s="1" t="s">
        <v>64</v>
      </c>
      <c r="R36" s="1" t="s">
        <v>63</v>
      </c>
      <c r="AV36" s="1" t="s">
        <v>52</v>
      </c>
      <c r="AW36" s="1" t="s">
        <v>309</v>
      </c>
      <c r="AX36" s="1" t="s">
        <v>52</v>
      </c>
      <c r="AY36" s="1" t="s">
        <v>52</v>
      </c>
      <c r="AZ36" s="1" t="s">
        <v>52</v>
      </c>
    </row>
    <row r="37" spans="1:52" ht="30" customHeight="1" x14ac:dyDescent="0.3">
      <c r="A37" s="19" t="s">
        <v>244</v>
      </c>
      <c r="B37" s="19" t="s">
        <v>52</v>
      </c>
      <c r="C37" s="19" t="s">
        <v>52</v>
      </c>
      <c r="D37" s="20"/>
      <c r="E37" s="22"/>
      <c r="F37" s="25">
        <f>TRUNC(SUMIF(N35:N36, N34, F35:F36),0)</f>
        <v>0</v>
      </c>
      <c r="G37" s="22"/>
      <c r="H37" s="25">
        <f>TRUNC(SUMIF(N35:N36, N34, H35:H36),0)</f>
        <v>0</v>
      </c>
      <c r="I37" s="22"/>
      <c r="J37" s="25">
        <f>TRUNC(SUMIF(N35:N36, N34, J35:J36),0)</f>
        <v>0</v>
      </c>
      <c r="K37" s="22"/>
      <c r="L37" s="25">
        <f>F37+H37+J37</f>
        <v>0</v>
      </c>
      <c r="M37" s="19" t="s">
        <v>52</v>
      </c>
      <c r="N37" s="1" t="s">
        <v>78</v>
      </c>
      <c r="O37" s="1" t="s">
        <v>78</v>
      </c>
      <c r="P37" s="1" t="s">
        <v>52</v>
      </c>
      <c r="Q37" s="1" t="s">
        <v>52</v>
      </c>
      <c r="R37" s="1" t="s">
        <v>52</v>
      </c>
      <c r="AV37" s="1" t="s">
        <v>52</v>
      </c>
      <c r="AW37" s="1" t="s">
        <v>52</v>
      </c>
      <c r="AX37" s="1" t="s">
        <v>52</v>
      </c>
      <c r="AY37" s="1" t="s">
        <v>52</v>
      </c>
      <c r="AZ37" s="1" t="s">
        <v>52</v>
      </c>
    </row>
    <row r="38" spans="1:52" ht="30" customHeight="1" x14ac:dyDescent="0.3">
      <c r="A38" s="20"/>
      <c r="B38" s="20"/>
      <c r="C38" s="20"/>
      <c r="D38" s="20"/>
      <c r="E38" s="22"/>
      <c r="F38" s="25"/>
      <c r="G38" s="22"/>
      <c r="H38" s="25"/>
      <c r="I38" s="22"/>
      <c r="J38" s="25"/>
      <c r="K38" s="22"/>
      <c r="L38" s="25"/>
      <c r="M38" s="20"/>
    </row>
    <row r="39" spans="1:52" ht="30" customHeight="1" x14ac:dyDescent="0.3">
      <c r="A39" s="16" t="s">
        <v>310</v>
      </c>
      <c r="B39" s="17"/>
      <c r="C39" s="17"/>
      <c r="D39" s="17"/>
      <c r="E39" s="21"/>
      <c r="F39" s="24"/>
      <c r="G39" s="21"/>
      <c r="H39" s="24"/>
      <c r="I39" s="21"/>
      <c r="J39" s="24"/>
      <c r="K39" s="21"/>
      <c r="L39" s="24"/>
      <c r="M39" s="18"/>
      <c r="N39" s="1" t="s">
        <v>91</v>
      </c>
    </row>
    <row r="40" spans="1:52" ht="30" customHeight="1" x14ac:dyDescent="0.3">
      <c r="A40" s="19" t="s">
        <v>311</v>
      </c>
      <c r="B40" s="19" t="s">
        <v>312</v>
      </c>
      <c r="C40" s="19" t="s">
        <v>84</v>
      </c>
      <c r="D40" s="20">
        <v>0.4</v>
      </c>
      <c r="E40" s="22">
        <f>일위대가목록!E15</f>
        <v>0</v>
      </c>
      <c r="F40" s="25">
        <f>TRUNC(E40*D40,1)</f>
        <v>0</v>
      </c>
      <c r="G40" s="22">
        <f>일위대가목록!F15</f>
        <v>0</v>
      </c>
      <c r="H40" s="25">
        <f>TRUNC(G40*D40,1)</f>
        <v>0</v>
      </c>
      <c r="I40" s="22">
        <f>일위대가목록!G15</f>
        <v>0</v>
      </c>
      <c r="J40" s="25">
        <f>TRUNC(I40*D40,1)</f>
        <v>0</v>
      </c>
      <c r="K40" s="22">
        <f>TRUNC(E40+G40+I40,1)</f>
        <v>0</v>
      </c>
      <c r="L40" s="25">
        <f>TRUNC(F40+H40+J40,1)</f>
        <v>0</v>
      </c>
      <c r="M40" s="19" t="s">
        <v>313</v>
      </c>
      <c r="N40" s="1" t="s">
        <v>91</v>
      </c>
      <c r="O40" s="1" t="s">
        <v>314</v>
      </c>
      <c r="P40" s="1" t="s">
        <v>63</v>
      </c>
      <c r="Q40" s="1" t="s">
        <v>64</v>
      </c>
      <c r="R40" s="1" t="s">
        <v>64</v>
      </c>
      <c r="AV40" s="1" t="s">
        <v>52</v>
      </c>
      <c r="AW40" s="1" t="s">
        <v>315</v>
      </c>
      <c r="AX40" s="1" t="s">
        <v>52</v>
      </c>
      <c r="AY40" s="1" t="s">
        <v>52</v>
      </c>
      <c r="AZ40" s="1" t="s">
        <v>52</v>
      </c>
    </row>
    <row r="41" spans="1:52" ht="30" customHeight="1" x14ac:dyDescent="0.3">
      <c r="A41" s="19" t="s">
        <v>244</v>
      </c>
      <c r="B41" s="19" t="s">
        <v>52</v>
      </c>
      <c r="C41" s="19" t="s">
        <v>52</v>
      </c>
      <c r="D41" s="20"/>
      <c r="E41" s="22"/>
      <c r="F41" s="25">
        <f>TRUNC(SUMIF(N40:N40, N39, F40:F40),0)</f>
        <v>0</v>
      </c>
      <c r="G41" s="22"/>
      <c r="H41" s="25">
        <f>TRUNC(SUMIF(N40:N40, N39, H40:H40),0)</f>
        <v>0</v>
      </c>
      <c r="I41" s="22"/>
      <c r="J41" s="25">
        <f>TRUNC(SUMIF(N40:N40, N39, J40:J40),0)</f>
        <v>0</v>
      </c>
      <c r="K41" s="22"/>
      <c r="L41" s="25">
        <f>F41+H41+J41</f>
        <v>0</v>
      </c>
      <c r="M41" s="19" t="s">
        <v>52</v>
      </c>
      <c r="N41" s="1" t="s">
        <v>78</v>
      </c>
      <c r="O41" s="1" t="s">
        <v>78</v>
      </c>
      <c r="P41" s="1" t="s">
        <v>52</v>
      </c>
      <c r="Q41" s="1" t="s">
        <v>52</v>
      </c>
      <c r="R41" s="1" t="s">
        <v>52</v>
      </c>
      <c r="AV41" s="1" t="s">
        <v>52</v>
      </c>
      <c r="AW41" s="1" t="s">
        <v>52</v>
      </c>
      <c r="AX41" s="1" t="s">
        <v>52</v>
      </c>
      <c r="AY41" s="1" t="s">
        <v>52</v>
      </c>
      <c r="AZ41" s="1" t="s">
        <v>52</v>
      </c>
    </row>
    <row r="42" spans="1:52" ht="30" customHeight="1" x14ac:dyDescent="0.3">
      <c r="A42" s="20"/>
      <c r="B42" s="20"/>
      <c r="C42" s="20"/>
      <c r="D42" s="20"/>
      <c r="E42" s="22"/>
      <c r="F42" s="25"/>
      <c r="G42" s="22"/>
      <c r="H42" s="25"/>
      <c r="I42" s="22"/>
      <c r="J42" s="25"/>
      <c r="K42" s="22"/>
      <c r="L42" s="25"/>
      <c r="M42" s="20"/>
    </row>
    <row r="43" spans="1:52" ht="30" customHeight="1" x14ac:dyDescent="0.3">
      <c r="A43" s="16" t="s">
        <v>316</v>
      </c>
      <c r="B43" s="17"/>
      <c r="C43" s="17"/>
      <c r="D43" s="17"/>
      <c r="E43" s="21"/>
      <c r="F43" s="24"/>
      <c r="G43" s="21"/>
      <c r="H43" s="24"/>
      <c r="I43" s="21"/>
      <c r="J43" s="24"/>
      <c r="K43" s="21"/>
      <c r="L43" s="24"/>
      <c r="M43" s="18"/>
      <c r="N43" s="1" t="s">
        <v>96</v>
      </c>
    </row>
    <row r="44" spans="1:52" ht="30" customHeight="1" x14ac:dyDescent="0.3">
      <c r="A44" s="19" t="s">
        <v>311</v>
      </c>
      <c r="B44" s="19" t="s">
        <v>312</v>
      </c>
      <c r="C44" s="19" t="s">
        <v>84</v>
      </c>
      <c r="D44" s="20">
        <v>0.4</v>
      </c>
      <c r="E44" s="22">
        <f>일위대가목록!E15</f>
        <v>0</v>
      </c>
      <c r="F44" s="25">
        <f>TRUNC(E44*D44,1)</f>
        <v>0</v>
      </c>
      <c r="G44" s="22">
        <f>일위대가목록!F15</f>
        <v>0</v>
      </c>
      <c r="H44" s="25">
        <f>TRUNC(G44*D44,1)</f>
        <v>0</v>
      </c>
      <c r="I44" s="22">
        <f>일위대가목록!G15</f>
        <v>0</v>
      </c>
      <c r="J44" s="25">
        <f>TRUNC(I44*D44,1)</f>
        <v>0</v>
      </c>
      <c r="K44" s="22">
        <f>TRUNC(E44+G44+I44,1)</f>
        <v>0</v>
      </c>
      <c r="L44" s="25">
        <f>TRUNC(F44+H44+J44,1)</f>
        <v>0</v>
      </c>
      <c r="M44" s="19" t="s">
        <v>313</v>
      </c>
      <c r="N44" s="1" t="s">
        <v>96</v>
      </c>
      <c r="O44" s="1" t="s">
        <v>314</v>
      </c>
      <c r="P44" s="1" t="s">
        <v>63</v>
      </c>
      <c r="Q44" s="1" t="s">
        <v>64</v>
      </c>
      <c r="R44" s="1" t="s">
        <v>64</v>
      </c>
      <c r="AV44" s="1" t="s">
        <v>52</v>
      </c>
      <c r="AW44" s="1" t="s">
        <v>317</v>
      </c>
      <c r="AX44" s="1" t="s">
        <v>52</v>
      </c>
      <c r="AY44" s="1" t="s">
        <v>52</v>
      </c>
      <c r="AZ44" s="1" t="s">
        <v>52</v>
      </c>
    </row>
    <row r="45" spans="1:52" ht="30" customHeight="1" x14ac:dyDescent="0.3">
      <c r="A45" s="19" t="s">
        <v>244</v>
      </c>
      <c r="B45" s="19" t="s">
        <v>52</v>
      </c>
      <c r="C45" s="19" t="s">
        <v>52</v>
      </c>
      <c r="D45" s="20"/>
      <c r="E45" s="22"/>
      <c r="F45" s="25">
        <f>TRUNC(SUMIF(N44:N44, N43, F44:F44),0)</f>
        <v>0</v>
      </c>
      <c r="G45" s="22"/>
      <c r="H45" s="25">
        <f>TRUNC(SUMIF(N44:N44, N43, H44:H44),0)</f>
        <v>0</v>
      </c>
      <c r="I45" s="22"/>
      <c r="J45" s="25">
        <f>TRUNC(SUMIF(N44:N44, N43, J44:J44),0)</f>
        <v>0</v>
      </c>
      <c r="K45" s="22"/>
      <c r="L45" s="25">
        <f>F45+H45+J45</f>
        <v>0</v>
      </c>
      <c r="M45" s="19" t="s">
        <v>52</v>
      </c>
      <c r="N45" s="1" t="s">
        <v>78</v>
      </c>
      <c r="O45" s="1" t="s">
        <v>78</v>
      </c>
      <c r="P45" s="1" t="s">
        <v>52</v>
      </c>
      <c r="Q45" s="1" t="s">
        <v>52</v>
      </c>
      <c r="R45" s="1" t="s">
        <v>52</v>
      </c>
      <c r="AV45" s="1" t="s">
        <v>52</v>
      </c>
      <c r="AW45" s="1" t="s">
        <v>52</v>
      </c>
      <c r="AX45" s="1" t="s">
        <v>52</v>
      </c>
      <c r="AY45" s="1" t="s">
        <v>52</v>
      </c>
      <c r="AZ45" s="1" t="s">
        <v>52</v>
      </c>
    </row>
    <row r="46" spans="1:52" ht="30" customHeight="1" x14ac:dyDescent="0.3">
      <c r="A46" s="20"/>
      <c r="B46" s="20"/>
      <c r="C46" s="20"/>
      <c r="D46" s="20"/>
      <c r="E46" s="22"/>
      <c r="F46" s="25"/>
      <c r="G46" s="22"/>
      <c r="H46" s="25"/>
      <c r="I46" s="22"/>
      <c r="J46" s="25"/>
      <c r="K46" s="22"/>
      <c r="L46" s="25"/>
      <c r="M46" s="20"/>
    </row>
    <row r="47" spans="1:52" ht="30" customHeight="1" x14ac:dyDescent="0.3">
      <c r="A47" s="16" t="s">
        <v>318</v>
      </c>
      <c r="B47" s="17"/>
      <c r="C47" s="17"/>
      <c r="D47" s="17"/>
      <c r="E47" s="21"/>
      <c r="F47" s="24"/>
      <c r="G47" s="21"/>
      <c r="H47" s="24"/>
      <c r="I47" s="21"/>
      <c r="J47" s="24"/>
      <c r="K47" s="21"/>
      <c r="L47" s="24"/>
      <c r="M47" s="18"/>
      <c r="N47" s="1" t="s">
        <v>101</v>
      </c>
    </row>
    <row r="48" spans="1:52" ht="30" customHeight="1" x14ac:dyDescent="0.3">
      <c r="A48" s="19" t="s">
        <v>311</v>
      </c>
      <c r="B48" s="19" t="s">
        <v>319</v>
      </c>
      <c r="C48" s="19" t="s">
        <v>84</v>
      </c>
      <c r="D48" s="20">
        <v>0.4</v>
      </c>
      <c r="E48" s="22">
        <f>일위대가목록!E17</f>
        <v>0</v>
      </c>
      <c r="F48" s="25">
        <f>TRUNC(E48*D48,1)</f>
        <v>0</v>
      </c>
      <c r="G48" s="22">
        <f>일위대가목록!F17</f>
        <v>0</v>
      </c>
      <c r="H48" s="25">
        <f>TRUNC(G48*D48,1)</f>
        <v>0</v>
      </c>
      <c r="I48" s="22">
        <f>일위대가목록!G17</f>
        <v>0</v>
      </c>
      <c r="J48" s="25">
        <f>TRUNC(I48*D48,1)</f>
        <v>0</v>
      </c>
      <c r="K48" s="22">
        <f>TRUNC(E48+G48+I48,1)</f>
        <v>0</v>
      </c>
      <c r="L48" s="25">
        <f>TRUNC(F48+H48+J48,1)</f>
        <v>0</v>
      </c>
      <c r="M48" s="19" t="s">
        <v>320</v>
      </c>
      <c r="N48" s="1" t="s">
        <v>101</v>
      </c>
      <c r="O48" s="1" t="s">
        <v>321</v>
      </c>
      <c r="P48" s="1" t="s">
        <v>63</v>
      </c>
      <c r="Q48" s="1" t="s">
        <v>64</v>
      </c>
      <c r="R48" s="1" t="s">
        <v>64</v>
      </c>
      <c r="AV48" s="1" t="s">
        <v>52</v>
      </c>
      <c r="AW48" s="1" t="s">
        <v>322</v>
      </c>
      <c r="AX48" s="1" t="s">
        <v>52</v>
      </c>
      <c r="AY48" s="1" t="s">
        <v>52</v>
      </c>
      <c r="AZ48" s="1" t="s">
        <v>52</v>
      </c>
    </row>
    <row r="49" spans="1:52" ht="30" customHeight="1" x14ac:dyDescent="0.3">
      <c r="A49" s="19" t="s">
        <v>244</v>
      </c>
      <c r="B49" s="19" t="s">
        <v>52</v>
      </c>
      <c r="C49" s="19" t="s">
        <v>52</v>
      </c>
      <c r="D49" s="20"/>
      <c r="E49" s="22"/>
      <c r="F49" s="25">
        <f>TRUNC(SUMIF(N48:N48, N47, F48:F48),0)</f>
        <v>0</v>
      </c>
      <c r="G49" s="22"/>
      <c r="H49" s="25">
        <f>TRUNC(SUMIF(N48:N48, N47, H48:H48),0)</f>
        <v>0</v>
      </c>
      <c r="I49" s="22"/>
      <c r="J49" s="25">
        <f>TRUNC(SUMIF(N48:N48, N47, J48:J48),0)</f>
        <v>0</v>
      </c>
      <c r="K49" s="22"/>
      <c r="L49" s="25">
        <f>F49+H49+J49</f>
        <v>0</v>
      </c>
      <c r="M49" s="19" t="s">
        <v>52</v>
      </c>
      <c r="N49" s="1" t="s">
        <v>78</v>
      </c>
      <c r="O49" s="1" t="s">
        <v>78</v>
      </c>
      <c r="P49" s="1" t="s">
        <v>52</v>
      </c>
      <c r="Q49" s="1" t="s">
        <v>52</v>
      </c>
      <c r="R49" s="1" t="s">
        <v>52</v>
      </c>
      <c r="AV49" s="1" t="s">
        <v>52</v>
      </c>
      <c r="AW49" s="1" t="s">
        <v>52</v>
      </c>
      <c r="AX49" s="1" t="s">
        <v>52</v>
      </c>
      <c r="AY49" s="1" t="s">
        <v>52</v>
      </c>
      <c r="AZ49" s="1" t="s">
        <v>52</v>
      </c>
    </row>
    <row r="50" spans="1:52" ht="30" customHeight="1" x14ac:dyDescent="0.3">
      <c r="A50" s="20"/>
      <c r="B50" s="20"/>
      <c r="C50" s="20"/>
      <c r="D50" s="20"/>
      <c r="E50" s="22"/>
      <c r="F50" s="25"/>
      <c r="G50" s="22"/>
      <c r="H50" s="25"/>
      <c r="I50" s="22"/>
      <c r="J50" s="25"/>
      <c r="K50" s="22"/>
      <c r="L50" s="25"/>
      <c r="M50" s="20"/>
    </row>
    <row r="51" spans="1:52" ht="30" customHeight="1" x14ac:dyDescent="0.3">
      <c r="A51" s="16" t="s">
        <v>323</v>
      </c>
      <c r="B51" s="17"/>
      <c r="C51" s="17"/>
      <c r="D51" s="17"/>
      <c r="E51" s="21"/>
      <c r="F51" s="24"/>
      <c r="G51" s="21"/>
      <c r="H51" s="24"/>
      <c r="I51" s="21"/>
      <c r="J51" s="24"/>
      <c r="K51" s="21"/>
      <c r="L51" s="24"/>
      <c r="M51" s="18"/>
      <c r="N51" s="1" t="s">
        <v>106</v>
      </c>
    </row>
    <row r="52" spans="1:52" ht="30" customHeight="1" x14ac:dyDescent="0.3">
      <c r="A52" s="19" t="s">
        <v>311</v>
      </c>
      <c r="B52" s="19" t="s">
        <v>324</v>
      </c>
      <c r="C52" s="19" t="s">
        <v>84</v>
      </c>
      <c r="D52" s="20">
        <v>0.4</v>
      </c>
      <c r="E52" s="22">
        <f>일위대가목록!E16</f>
        <v>0</v>
      </c>
      <c r="F52" s="25">
        <f>TRUNC(E52*D52,1)</f>
        <v>0</v>
      </c>
      <c r="G52" s="22">
        <f>일위대가목록!F16</f>
        <v>0</v>
      </c>
      <c r="H52" s="25">
        <f>TRUNC(G52*D52,1)</f>
        <v>0</v>
      </c>
      <c r="I52" s="22">
        <f>일위대가목록!G16</f>
        <v>0</v>
      </c>
      <c r="J52" s="25">
        <f>TRUNC(I52*D52,1)</f>
        <v>0</v>
      </c>
      <c r="K52" s="22">
        <f>TRUNC(E52+G52+I52,1)</f>
        <v>0</v>
      </c>
      <c r="L52" s="25">
        <f>TRUNC(F52+H52+J52,1)</f>
        <v>0</v>
      </c>
      <c r="M52" s="19" t="s">
        <v>325</v>
      </c>
      <c r="N52" s="1" t="s">
        <v>106</v>
      </c>
      <c r="O52" s="1" t="s">
        <v>326</v>
      </c>
      <c r="P52" s="1" t="s">
        <v>63</v>
      </c>
      <c r="Q52" s="1" t="s">
        <v>64</v>
      </c>
      <c r="R52" s="1" t="s">
        <v>64</v>
      </c>
      <c r="AV52" s="1" t="s">
        <v>52</v>
      </c>
      <c r="AW52" s="1" t="s">
        <v>327</v>
      </c>
      <c r="AX52" s="1" t="s">
        <v>52</v>
      </c>
      <c r="AY52" s="1" t="s">
        <v>52</v>
      </c>
      <c r="AZ52" s="1" t="s">
        <v>52</v>
      </c>
    </row>
    <row r="53" spans="1:52" ht="30" customHeight="1" x14ac:dyDescent="0.3">
      <c r="A53" s="19" t="s">
        <v>244</v>
      </c>
      <c r="B53" s="19" t="s">
        <v>52</v>
      </c>
      <c r="C53" s="19" t="s">
        <v>52</v>
      </c>
      <c r="D53" s="20"/>
      <c r="E53" s="22"/>
      <c r="F53" s="25">
        <f>TRUNC(SUMIF(N52:N52, N51, F52:F52),0)</f>
        <v>0</v>
      </c>
      <c r="G53" s="22"/>
      <c r="H53" s="25">
        <f>TRUNC(SUMIF(N52:N52, N51, H52:H52),0)</f>
        <v>0</v>
      </c>
      <c r="I53" s="22"/>
      <c r="J53" s="25">
        <f>TRUNC(SUMIF(N52:N52, N51, J52:J52),0)</f>
        <v>0</v>
      </c>
      <c r="K53" s="22"/>
      <c r="L53" s="25">
        <f>F53+H53+J53</f>
        <v>0</v>
      </c>
      <c r="M53" s="19" t="s">
        <v>52</v>
      </c>
      <c r="N53" s="1" t="s">
        <v>78</v>
      </c>
      <c r="O53" s="1" t="s">
        <v>78</v>
      </c>
      <c r="P53" s="1" t="s">
        <v>52</v>
      </c>
      <c r="Q53" s="1" t="s">
        <v>52</v>
      </c>
      <c r="R53" s="1" t="s">
        <v>52</v>
      </c>
      <c r="AV53" s="1" t="s">
        <v>52</v>
      </c>
      <c r="AW53" s="1" t="s">
        <v>52</v>
      </c>
      <c r="AX53" s="1" t="s">
        <v>52</v>
      </c>
      <c r="AY53" s="1" t="s">
        <v>52</v>
      </c>
      <c r="AZ53" s="1" t="s">
        <v>52</v>
      </c>
    </row>
    <row r="54" spans="1:52" ht="30" customHeight="1" x14ac:dyDescent="0.3">
      <c r="A54" s="20"/>
      <c r="B54" s="20"/>
      <c r="C54" s="20"/>
      <c r="D54" s="20"/>
      <c r="E54" s="22"/>
      <c r="F54" s="25"/>
      <c r="G54" s="22"/>
      <c r="H54" s="25"/>
      <c r="I54" s="22"/>
      <c r="J54" s="25"/>
      <c r="K54" s="22"/>
      <c r="L54" s="25"/>
      <c r="M54" s="20"/>
    </row>
    <row r="55" spans="1:52" ht="30" customHeight="1" x14ac:dyDescent="0.3">
      <c r="A55" s="16" t="s">
        <v>328</v>
      </c>
      <c r="B55" s="17"/>
      <c r="C55" s="17"/>
      <c r="D55" s="17"/>
      <c r="E55" s="21"/>
      <c r="F55" s="24"/>
      <c r="G55" s="21"/>
      <c r="H55" s="24"/>
      <c r="I55" s="21"/>
      <c r="J55" s="24"/>
      <c r="K55" s="21"/>
      <c r="L55" s="24"/>
      <c r="M55" s="18"/>
      <c r="N55" s="1" t="s">
        <v>329</v>
      </c>
    </row>
    <row r="56" spans="1:52" ht="30" customHeight="1" x14ac:dyDescent="0.3">
      <c r="A56" s="19" t="s">
        <v>335</v>
      </c>
      <c r="B56" s="19" t="s">
        <v>240</v>
      </c>
      <c r="C56" s="19" t="s">
        <v>241</v>
      </c>
      <c r="D56" s="20">
        <v>0.6</v>
      </c>
      <c r="E56" s="22">
        <f>단가대비표!O22</f>
        <v>0</v>
      </c>
      <c r="F56" s="25">
        <f>TRUNC(E56*D56,1)</f>
        <v>0</v>
      </c>
      <c r="G56" s="22">
        <f>단가대비표!P22</f>
        <v>0</v>
      </c>
      <c r="H56" s="25">
        <f>TRUNC(G56*D56,1)</f>
        <v>0</v>
      </c>
      <c r="I56" s="22">
        <f>단가대비표!V22</f>
        <v>0</v>
      </c>
      <c r="J56" s="25">
        <f>TRUNC(I56*D56,1)</f>
        <v>0</v>
      </c>
      <c r="K56" s="22">
        <f>TRUNC(E56+G56+I56,1)</f>
        <v>0</v>
      </c>
      <c r="L56" s="25">
        <f>TRUNC(F56+H56+J56,1)</f>
        <v>0</v>
      </c>
      <c r="M56" s="19" t="s">
        <v>52</v>
      </c>
      <c r="N56" s="1" t="s">
        <v>329</v>
      </c>
      <c r="O56" s="1" t="s">
        <v>336</v>
      </c>
      <c r="P56" s="1" t="s">
        <v>64</v>
      </c>
      <c r="Q56" s="1" t="s">
        <v>64</v>
      </c>
      <c r="R56" s="1" t="s">
        <v>63</v>
      </c>
      <c r="AV56" s="1" t="s">
        <v>52</v>
      </c>
      <c r="AW56" s="1" t="s">
        <v>337</v>
      </c>
      <c r="AX56" s="1" t="s">
        <v>52</v>
      </c>
      <c r="AY56" s="1" t="s">
        <v>52</v>
      </c>
      <c r="AZ56" s="1" t="s">
        <v>52</v>
      </c>
    </row>
    <row r="57" spans="1:52" ht="30" customHeight="1" x14ac:dyDescent="0.3">
      <c r="A57" s="19" t="s">
        <v>307</v>
      </c>
      <c r="B57" s="19" t="s">
        <v>240</v>
      </c>
      <c r="C57" s="19" t="s">
        <v>241</v>
      </c>
      <c r="D57" s="20">
        <v>0.06</v>
      </c>
      <c r="E57" s="22">
        <f>단가대비표!O20</f>
        <v>0</v>
      </c>
      <c r="F57" s="25">
        <f>TRUNC(E57*D57,1)</f>
        <v>0</v>
      </c>
      <c r="G57" s="22">
        <f>단가대비표!P20</f>
        <v>0</v>
      </c>
      <c r="H57" s="25">
        <f>TRUNC(G57*D57,1)</f>
        <v>0</v>
      </c>
      <c r="I57" s="22">
        <f>단가대비표!V20</f>
        <v>0</v>
      </c>
      <c r="J57" s="25">
        <f>TRUNC(I57*D57,1)</f>
        <v>0</v>
      </c>
      <c r="K57" s="22">
        <f>TRUNC(E57+G57+I57,1)</f>
        <v>0</v>
      </c>
      <c r="L57" s="25">
        <f>TRUNC(F57+H57+J57,1)</f>
        <v>0</v>
      </c>
      <c r="M57" s="19" t="s">
        <v>52</v>
      </c>
      <c r="N57" s="1" t="s">
        <v>329</v>
      </c>
      <c r="O57" s="1" t="s">
        <v>308</v>
      </c>
      <c r="P57" s="1" t="s">
        <v>64</v>
      </c>
      <c r="Q57" s="1" t="s">
        <v>64</v>
      </c>
      <c r="R57" s="1" t="s">
        <v>63</v>
      </c>
      <c r="AV57" s="1" t="s">
        <v>52</v>
      </c>
      <c r="AW57" s="1" t="s">
        <v>338</v>
      </c>
      <c r="AX57" s="1" t="s">
        <v>52</v>
      </c>
      <c r="AY57" s="1" t="s">
        <v>52</v>
      </c>
      <c r="AZ57" s="1" t="s">
        <v>52</v>
      </c>
    </row>
    <row r="58" spans="1:52" ht="30" customHeight="1" x14ac:dyDescent="0.3">
      <c r="A58" s="19" t="s">
        <v>244</v>
      </c>
      <c r="B58" s="19" t="s">
        <v>52</v>
      </c>
      <c r="C58" s="19" t="s">
        <v>52</v>
      </c>
      <c r="D58" s="20"/>
      <c r="E58" s="22"/>
      <c r="F58" s="25">
        <f>TRUNC(SUMIF(N56:N57, N55, F56:F57),0)</f>
        <v>0</v>
      </c>
      <c r="G58" s="22"/>
      <c r="H58" s="25">
        <f>TRUNC(SUMIF(N56:N57, N55, H56:H57),0)</f>
        <v>0</v>
      </c>
      <c r="I58" s="22"/>
      <c r="J58" s="25">
        <f>TRUNC(SUMIF(N56:N57, N55, J56:J57),0)</f>
        <v>0</v>
      </c>
      <c r="K58" s="22"/>
      <c r="L58" s="25">
        <f>F58+H58+J58</f>
        <v>0</v>
      </c>
      <c r="M58" s="19" t="s">
        <v>52</v>
      </c>
      <c r="N58" s="1" t="s">
        <v>78</v>
      </c>
      <c r="O58" s="1" t="s">
        <v>78</v>
      </c>
      <c r="P58" s="1" t="s">
        <v>52</v>
      </c>
      <c r="Q58" s="1" t="s">
        <v>52</v>
      </c>
      <c r="R58" s="1" t="s">
        <v>52</v>
      </c>
      <c r="AV58" s="1" t="s">
        <v>52</v>
      </c>
      <c r="AW58" s="1" t="s">
        <v>52</v>
      </c>
      <c r="AX58" s="1" t="s">
        <v>52</v>
      </c>
      <c r="AY58" s="1" t="s">
        <v>52</v>
      </c>
      <c r="AZ58" s="1" t="s">
        <v>52</v>
      </c>
    </row>
    <row r="59" spans="1:52" ht="30" customHeight="1" x14ac:dyDescent="0.3">
      <c r="A59" s="20"/>
      <c r="B59" s="20"/>
      <c r="C59" s="20"/>
      <c r="D59" s="20"/>
      <c r="E59" s="22"/>
      <c r="F59" s="25"/>
      <c r="G59" s="22"/>
      <c r="H59" s="25"/>
      <c r="I59" s="22"/>
      <c r="J59" s="25"/>
      <c r="K59" s="22"/>
      <c r="L59" s="25"/>
      <c r="M59" s="20"/>
    </row>
    <row r="60" spans="1:52" ht="30" customHeight="1" x14ac:dyDescent="0.3">
      <c r="A60" s="16" t="s">
        <v>339</v>
      </c>
      <c r="B60" s="17"/>
      <c r="C60" s="17"/>
      <c r="D60" s="17"/>
      <c r="E60" s="21"/>
      <c r="F60" s="24"/>
      <c r="G60" s="21"/>
      <c r="H60" s="24"/>
      <c r="I60" s="21"/>
      <c r="J60" s="24"/>
      <c r="K60" s="21"/>
      <c r="L60" s="24"/>
      <c r="M60" s="18"/>
      <c r="N60" s="1" t="s">
        <v>314</v>
      </c>
    </row>
    <row r="61" spans="1:52" ht="30" customHeight="1" x14ac:dyDescent="0.3">
      <c r="A61" s="19" t="s">
        <v>304</v>
      </c>
      <c r="B61" s="19" t="s">
        <v>240</v>
      </c>
      <c r="C61" s="19" t="s">
        <v>241</v>
      </c>
      <c r="D61" s="20">
        <v>0.45</v>
      </c>
      <c r="E61" s="22">
        <f>단가대비표!O25</f>
        <v>0</v>
      </c>
      <c r="F61" s="25">
        <f>TRUNC(E61*D61,1)</f>
        <v>0</v>
      </c>
      <c r="G61" s="22">
        <f>단가대비표!P25</f>
        <v>0</v>
      </c>
      <c r="H61" s="25">
        <f>TRUNC(G61*D61,1)</f>
        <v>0</v>
      </c>
      <c r="I61" s="22">
        <f>단가대비표!V25</f>
        <v>0</v>
      </c>
      <c r="J61" s="25">
        <f>TRUNC(I61*D61,1)</f>
        <v>0</v>
      </c>
      <c r="K61" s="22">
        <f t="shared" ref="K61:L63" si="6">TRUNC(E61+G61+I61,1)</f>
        <v>0</v>
      </c>
      <c r="L61" s="25">
        <f t="shared" si="6"/>
        <v>0</v>
      </c>
      <c r="M61" s="19" t="s">
        <v>52</v>
      </c>
      <c r="N61" s="1" t="s">
        <v>314</v>
      </c>
      <c r="O61" s="1" t="s">
        <v>305</v>
      </c>
      <c r="P61" s="1" t="s">
        <v>64</v>
      </c>
      <c r="Q61" s="1" t="s">
        <v>64</v>
      </c>
      <c r="R61" s="1" t="s">
        <v>63</v>
      </c>
      <c r="V61">
        <v>1</v>
      </c>
      <c r="AV61" s="1" t="s">
        <v>52</v>
      </c>
      <c r="AW61" s="1" t="s">
        <v>341</v>
      </c>
      <c r="AX61" s="1" t="s">
        <v>52</v>
      </c>
      <c r="AY61" s="1" t="s">
        <v>52</v>
      </c>
      <c r="AZ61" s="1" t="s">
        <v>52</v>
      </c>
    </row>
    <row r="62" spans="1:52" ht="30" customHeight="1" x14ac:dyDescent="0.3">
      <c r="A62" s="19" t="s">
        <v>307</v>
      </c>
      <c r="B62" s="19" t="s">
        <v>240</v>
      </c>
      <c r="C62" s="19" t="s">
        <v>241</v>
      </c>
      <c r="D62" s="20">
        <v>0.22</v>
      </c>
      <c r="E62" s="22">
        <f>단가대비표!O20</f>
        <v>0</v>
      </c>
      <c r="F62" s="25">
        <f>TRUNC(E62*D62,1)</f>
        <v>0</v>
      </c>
      <c r="G62" s="22">
        <f>단가대비표!P20</f>
        <v>0</v>
      </c>
      <c r="H62" s="25">
        <f>TRUNC(G62*D62,1)</f>
        <v>0</v>
      </c>
      <c r="I62" s="22">
        <f>단가대비표!V20</f>
        <v>0</v>
      </c>
      <c r="J62" s="25">
        <f>TRUNC(I62*D62,1)</f>
        <v>0</v>
      </c>
      <c r="K62" s="22">
        <f t="shared" si="6"/>
        <v>0</v>
      </c>
      <c r="L62" s="25">
        <f t="shared" si="6"/>
        <v>0</v>
      </c>
      <c r="M62" s="19" t="s">
        <v>52</v>
      </c>
      <c r="N62" s="1" t="s">
        <v>314</v>
      </c>
      <c r="O62" s="1" t="s">
        <v>308</v>
      </c>
      <c r="P62" s="1" t="s">
        <v>64</v>
      </c>
      <c r="Q62" s="1" t="s">
        <v>64</v>
      </c>
      <c r="R62" s="1" t="s">
        <v>63</v>
      </c>
      <c r="V62">
        <v>1</v>
      </c>
      <c r="AV62" s="1" t="s">
        <v>52</v>
      </c>
      <c r="AW62" s="1" t="s">
        <v>342</v>
      </c>
      <c r="AX62" s="1" t="s">
        <v>52</v>
      </c>
      <c r="AY62" s="1" t="s">
        <v>52</v>
      </c>
      <c r="AZ62" s="1" t="s">
        <v>52</v>
      </c>
    </row>
    <row r="63" spans="1:52" ht="30" customHeight="1" x14ac:dyDescent="0.3">
      <c r="A63" s="19" t="s">
        <v>275</v>
      </c>
      <c r="B63" s="19" t="s">
        <v>290</v>
      </c>
      <c r="C63" s="19" t="s">
        <v>277</v>
      </c>
      <c r="D63" s="20">
        <v>1</v>
      </c>
      <c r="E63" s="22">
        <f>TRUNC(SUMIF(V61:V63, RIGHTB(O63, 1), H61:H63)*U63, 2)</f>
        <v>0</v>
      </c>
      <c r="F63" s="25">
        <f>TRUNC(E63*D63,1)</f>
        <v>0</v>
      </c>
      <c r="G63" s="22">
        <v>0</v>
      </c>
      <c r="H63" s="25">
        <f>TRUNC(G63*D63,1)</f>
        <v>0</v>
      </c>
      <c r="I63" s="22">
        <v>0</v>
      </c>
      <c r="J63" s="25">
        <f>TRUNC(I63*D63,1)</f>
        <v>0</v>
      </c>
      <c r="K63" s="22">
        <f t="shared" si="6"/>
        <v>0</v>
      </c>
      <c r="L63" s="25">
        <f t="shared" si="6"/>
        <v>0</v>
      </c>
      <c r="M63" s="19" t="s">
        <v>52</v>
      </c>
      <c r="N63" s="1" t="s">
        <v>314</v>
      </c>
      <c r="O63" s="1" t="s">
        <v>278</v>
      </c>
      <c r="P63" s="1" t="s">
        <v>64</v>
      </c>
      <c r="Q63" s="1" t="s">
        <v>64</v>
      </c>
      <c r="R63" s="1" t="s">
        <v>64</v>
      </c>
      <c r="S63">
        <v>1</v>
      </c>
      <c r="T63">
        <v>0</v>
      </c>
      <c r="U63">
        <v>0.02</v>
      </c>
      <c r="AV63" s="1" t="s">
        <v>52</v>
      </c>
      <c r="AW63" s="1" t="s">
        <v>343</v>
      </c>
      <c r="AX63" s="1" t="s">
        <v>52</v>
      </c>
      <c r="AY63" s="1" t="s">
        <v>52</v>
      </c>
      <c r="AZ63" s="1" t="s">
        <v>52</v>
      </c>
    </row>
    <row r="64" spans="1:52" ht="30" customHeight="1" x14ac:dyDescent="0.3">
      <c r="A64" s="19" t="s">
        <v>244</v>
      </c>
      <c r="B64" s="19" t="s">
        <v>52</v>
      </c>
      <c r="C64" s="19" t="s">
        <v>52</v>
      </c>
      <c r="D64" s="20"/>
      <c r="E64" s="22"/>
      <c r="F64" s="25">
        <f>TRUNC(SUMIF(N61:N63, N60, F61:F63),0)</f>
        <v>0</v>
      </c>
      <c r="G64" s="22"/>
      <c r="H64" s="25">
        <f>TRUNC(SUMIF(N61:N63, N60, H61:H63),0)</f>
        <v>0</v>
      </c>
      <c r="I64" s="22"/>
      <c r="J64" s="25">
        <f>TRUNC(SUMIF(N61:N63, N60, J61:J63),0)</f>
        <v>0</v>
      </c>
      <c r="K64" s="22"/>
      <c r="L64" s="25">
        <f>F64+H64+J64</f>
        <v>0</v>
      </c>
      <c r="M64" s="19" t="s">
        <v>52</v>
      </c>
      <c r="N64" s="1" t="s">
        <v>78</v>
      </c>
      <c r="O64" s="1" t="s">
        <v>78</v>
      </c>
      <c r="P64" s="1" t="s">
        <v>52</v>
      </c>
      <c r="Q64" s="1" t="s">
        <v>52</v>
      </c>
      <c r="R64" s="1" t="s">
        <v>52</v>
      </c>
      <c r="AV64" s="1" t="s">
        <v>52</v>
      </c>
      <c r="AW64" s="1" t="s">
        <v>52</v>
      </c>
      <c r="AX64" s="1" t="s">
        <v>52</v>
      </c>
      <c r="AY64" s="1" t="s">
        <v>52</v>
      </c>
      <c r="AZ64" s="1" t="s">
        <v>52</v>
      </c>
    </row>
    <row r="65" spans="1:52" ht="30" customHeight="1" x14ac:dyDescent="0.3">
      <c r="A65" s="20"/>
      <c r="B65" s="20"/>
      <c r="C65" s="20"/>
      <c r="D65" s="20"/>
      <c r="E65" s="22"/>
      <c r="F65" s="25"/>
      <c r="G65" s="22"/>
      <c r="H65" s="25"/>
      <c r="I65" s="22"/>
      <c r="J65" s="25"/>
      <c r="K65" s="22"/>
      <c r="L65" s="25"/>
      <c r="M65" s="20"/>
    </row>
    <row r="66" spans="1:52" ht="30" customHeight="1" x14ac:dyDescent="0.3">
      <c r="A66" s="16" t="s">
        <v>344</v>
      </c>
      <c r="B66" s="17"/>
      <c r="C66" s="17"/>
      <c r="D66" s="17"/>
      <c r="E66" s="21"/>
      <c r="F66" s="24"/>
      <c r="G66" s="21"/>
      <c r="H66" s="24"/>
      <c r="I66" s="21"/>
      <c r="J66" s="24"/>
      <c r="K66" s="21"/>
      <c r="L66" s="24"/>
      <c r="M66" s="18"/>
      <c r="N66" s="1" t="s">
        <v>326</v>
      </c>
    </row>
    <row r="67" spans="1:52" ht="30" customHeight="1" x14ac:dyDescent="0.3">
      <c r="A67" s="19" t="s">
        <v>304</v>
      </c>
      <c r="B67" s="19" t="s">
        <v>240</v>
      </c>
      <c r="C67" s="19" t="s">
        <v>241</v>
      </c>
      <c r="D67" s="20">
        <v>1</v>
      </c>
      <c r="E67" s="22">
        <f>단가대비표!O25</f>
        <v>0</v>
      </c>
      <c r="F67" s="25">
        <f>TRUNC(E67*D67,1)</f>
        <v>0</v>
      </c>
      <c r="G67" s="22">
        <f>단가대비표!P25</f>
        <v>0</v>
      </c>
      <c r="H67" s="25">
        <f>TRUNC(G67*D67,1)</f>
        <v>0</v>
      </c>
      <c r="I67" s="22">
        <f>단가대비표!V25</f>
        <v>0</v>
      </c>
      <c r="J67" s="25">
        <f>TRUNC(I67*D67,1)</f>
        <v>0</v>
      </c>
      <c r="K67" s="22">
        <f t="shared" ref="K67:L69" si="7">TRUNC(E67+G67+I67,1)</f>
        <v>0</v>
      </c>
      <c r="L67" s="25">
        <f t="shared" si="7"/>
        <v>0</v>
      </c>
      <c r="M67" s="19" t="s">
        <v>52</v>
      </c>
      <c r="N67" s="1" t="s">
        <v>326</v>
      </c>
      <c r="O67" s="1" t="s">
        <v>305</v>
      </c>
      <c r="P67" s="1" t="s">
        <v>64</v>
      </c>
      <c r="Q67" s="1" t="s">
        <v>64</v>
      </c>
      <c r="R67" s="1" t="s">
        <v>63</v>
      </c>
      <c r="V67">
        <v>1</v>
      </c>
      <c r="AV67" s="1" t="s">
        <v>52</v>
      </c>
      <c r="AW67" s="1" t="s">
        <v>345</v>
      </c>
      <c r="AX67" s="1" t="s">
        <v>52</v>
      </c>
      <c r="AY67" s="1" t="s">
        <v>52</v>
      </c>
      <c r="AZ67" s="1" t="s">
        <v>52</v>
      </c>
    </row>
    <row r="68" spans="1:52" ht="30" customHeight="1" x14ac:dyDescent="0.3">
      <c r="A68" s="19" t="s">
        <v>307</v>
      </c>
      <c r="B68" s="19" t="s">
        <v>240</v>
      </c>
      <c r="C68" s="19" t="s">
        <v>241</v>
      </c>
      <c r="D68" s="20">
        <v>0.5</v>
      </c>
      <c r="E68" s="22">
        <f>단가대비표!O20</f>
        <v>0</v>
      </c>
      <c r="F68" s="25">
        <f>TRUNC(E68*D68,1)</f>
        <v>0</v>
      </c>
      <c r="G68" s="22">
        <f>단가대비표!P20</f>
        <v>0</v>
      </c>
      <c r="H68" s="25">
        <f>TRUNC(G68*D68,1)</f>
        <v>0</v>
      </c>
      <c r="I68" s="22">
        <f>단가대비표!V20</f>
        <v>0</v>
      </c>
      <c r="J68" s="25">
        <f>TRUNC(I68*D68,1)</f>
        <v>0</v>
      </c>
      <c r="K68" s="22">
        <f t="shared" si="7"/>
        <v>0</v>
      </c>
      <c r="L68" s="25">
        <f t="shared" si="7"/>
        <v>0</v>
      </c>
      <c r="M68" s="19" t="s">
        <v>52</v>
      </c>
      <c r="N68" s="1" t="s">
        <v>326</v>
      </c>
      <c r="O68" s="1" t="s">
        <v>308</v>
      </c>
      <c r="P68" s="1" t="s">
        <v>64</v>
      </c>
      <c r="Q68" s="1" t="s">
        <v>64</v>
      </c>
      <c r="R68" s="1" t="s">
        <v>63</v>
      </c>
      <c r="V68">
        <v>1</v>
      </c>
      <c r="AV68" s="1" t="s">
        <v>52</v>
      </c>
      <c r="AW68" s="1" t="s">
        <v>346</v>
      </c>
      <c r="AX68" s="1" t="s">
        <v>52</v>
      </c>
      <c r="AY68" s="1" t="s">
        <v>52</v>
      </c>
      <c r="AZ68" s="1" t="s">
        <v>52</v>
      </c>
    </row>
    <row r="69" spans="1:52" ht="30" customHeight="1" x14ac:dyDescent="0.3">
      <c r="A69" s="19" t="s">
        <v>275</v>
      </c>
      <c r="B69" s="19" t="s">
        <v>290</v>
      </c>
      <c r="C69" s="19" t="s">
        <v>277</v>
      </c>
      <c r="D69" s="20">
        <v>1</v>
      </c>
      <c r="E69" s="22">
        <f>TRUNC(SUMIF(V67:V69, RIGHTB(O69, 1), H67:H69)*U69, 2)</f>
        <v>0</v>
      </c>
      <c r="F69" s="25">
        <f>TRUNC(E69*D69,1)</f>
        <v>0</v>
      </c>
      <c r="G69" s="22">
        <v>0</v>
      </c>
      <c r="H69" s="25">
        <f>TRUNC(G69*D69,1)</f>
        <v>0</v>
      </c>
      <c r="I69" s="22">
        <v>0</v>
      </c>
      <c r="J69" s="25">
        <f>TRUNC(I69*D69,1)</f>
        <v>0</v>
      </c>
      <c r="K69" s="22">
        <f t="shared" si="7"/>
        <v>0</v>
      </c>
      <c r="L69" s="25">
        <f t="shared" si="7"/>
        <v>0</v>
      </c>
      <c r="M69" s="19" t="s">
        <v>52</v>
      </c>
      <c r="N69" s="1" t="s">
        <v>326</v>
      </c>
      <c r="O69" s="1" t="s">
        <v>278</v>
      </c>
      <c r="P69" s="1" t="s">
        <v>64</v>
      </c>
      <c r="Q69" s="1" t="s">
        <v>64</v>
      </c>
      <c r="R69" s="1" t="s">
        <v>64</v>
      </c>
      <c r="S69">
        <v>1</v>
      </c>
      <c r="T69">
        <v>0</v>
      </c>
      <c r="U69">
        <v>0.02</v>
      </c>
      <c r="AV69" s="1" t="s">
        <v>52</v>
      </c>
      <c r="AW69" s="1" t="s">
        <v>347</v>
      </c>
      <c r="AX69" s="1" t="s">
        <v>52</v>
      </c>
      <c r="AY69" s="1" t="s">
        <v>52</v>
      </c>
      <c r="AZ69" s="1" t="s">
        <v>52</v>
      </c>
    </row>
    <row r="70" spans="1:52" ht="30" customHeight="1" x14ac:dyDescent="0.3">
      <c r="A70" s="19" t="s">
        <v>244</v>
      </c>
      <c r="B70" s="19" t="s">
        <v>52</v>
      </c>
      <c r="C70" s="19" t="s">
        <v>52</v>
      </c>
      <c r="D70" s="20"/>
      <c r="E70" s="22"/>
      <c r="F70" s="25">
        <f>TRUNC(SUMIF(N67:N69, N66, F67:F69),0)</f>
        <v>0</v>
      </c>
      <c r="G70" s="22"/>
      <c r="H70" s="25">
        <f>TRUNC(SUMIF(N67:N69, N66, H67:H69),0)</f>
        <v>0</v>
      </c>
      <c r="I70" s="22"/>
      <c r="J70" s="25">
        <f>TRUNC(SUMIF(N67:N69, N66, J67:J69),0)</f>
        <v>0</v>
      </c>
      <c r="K70" s="22"/>
      <c r="L70" s="25">
        <f>F70+H70+J70</f>
        <v>0</v>
      </c>
      <c r="M70" s="19" t="s">
        <v>52</v>
      </c>
      <c r="N70" s="1" t="s">
        <v>78</v>
      </c>
      <c r="O70" s="1" t="s">
        <v>78</v>
      </c>
      <c r="P70" s="1" t="s">
        <v>52</v>
      </c>
      <c r="Q70" s="1" t="s">
        <v>52</v>
      </c>
      <c r="R70" s="1" t="s">
        <v>52</v>
      </c>
      <c r="AV70" s="1" t="s">
        <v>52</v>
      </c>
      <c r="AW70" s="1" t="s">
        <v>52</v>
      </c>
      <c r="AX70" s="1" t="s">
        <v>52</v>
      </c>
      <c r="AY70" s="1" t="s">
        <v>52</v>
      </c>
      <c r="AZ70" s="1" t="s">
        <v>52</v>
      </c>
    </row>
    <row r="71" spans="1:52" ht="30" customHeight="1" x14ac:dyDescent="0.3">
      <c r="A71" s="20"/>
      <c r="B71" s="20"/>
      <c r="C71" s="20"/>
      <c r="D71" s="20"/>
      <c r="E71" s="22"/>
      <c r="F71" s="25"/>
      <c r="G71" s="22"/>
      <c r="H71" s="25"/>
      <c r="I71" s="22"/>
      <c r="J71" s="25"/>
      <c r="K71" s="22"/>
      <c r="L71" s="25"/>
      <c r="M71" s="20"/>
    </row>
    <row r="72" spans="1:52" ht="30" customHeight="1" x14ac:dyDescent="0.3">
      <c r="A72" s="16" t="s">
        <v>348</v>
      </c>
      <c r="B72" s="17"/>
      <c r="C72" s="17"/>
      <c r="D72" s="17"/>
      <c r="E72" s="21"/>
      <c r="F72" s="24"/>
      <c r="G72" s="21"/>
      <c r="H72" s="24"/>
      <c r="I72" s="21"/>
      <c r="J72" s="24"/>
      <c r="K72" s="21"/>
      <c r="L72" s="24"/>
      <c r="M72" s="18"/>
      <c r="N72" s="1" t="s">
        <v>321</v>
      </c>
    </row>
    <row r="73" spans="1:52" ht="30" customHeight="1" x14ac:dyDescent="0.3">
      <c r="A73" s="19" t="s">
        <v>304</v>
      </c>
      <c r="B73" s="19" t="s">
        <v>240</v>
      </c>
      <c r="C73" s="19" t="s">
        <v>241</v>
      </c>
      <c r="D73" s="20">
        <v>1.33</v>
      </c>
      <c r="E73" s="22">
        <f>단가대비표!O25</f>
        <v>0</v>
      </c>
      <c r="F73" s="25">
        <f>TRUNC(E73*D73,1)</f>
        <v>0</v>
      </c>
      <c r="G73" s="22">
        <f>단가대비표!P25</f>
        <v>0</v>
      </c>
      <c r="H73" s="25">
        <f>TRUNC(G73*D73,1)</f>
        <v>0</v>
      </c>
      <c r="I73" s="22">
        <f>단가대비표!V25</f>
        <v>0</v>
      </c>
      <c r="J73" s="25">
        <f>TRUNC(I73*D73,1)</f>
        <v>0</v>
      </c>
      <c r="K73" s="22">
        <f t="shared" ref="K73:L75" si="8">TRUNC(E73+G73+I73,1)</f>
        <v>0</v>
      </c>
      <c r="L73" s="25">
        <f t="shared" si="8"/>
        <v>0</v>
      </c>
      <c r="M73" s="19" t="s">
        <v>52</v>
      </c>
      <c r="N73" s="1" t="s">
        <v>321</v>
      </c>
      <c r="O73" s="1" t="s">
        <v>305</v>
      </c>
      <c r="P73" s="1" t="s">
        <v>64</v>
      </c>
      <c r="Q73" s="1" t="s">
        <v>64</v>
      </c>
      <c r="R73" s="1" t="s">
        <v>63</v>
      </c>
      <c r="V73">
        <v>1</v>
      </c>
      <c r="AV73" s="1" t="s">
        <v>52</v>
      </c>
      <c r="AW73" s="1" t="s">
        <v>349</v>
      </c>
      <c r="AX73" s="1" t="s">
        <v>52</v>
      </c>
      <c r="AY73" s="1" t="s">
        <v>52</v>
      </c>
      <c r="AZ73" s="1" t="s">
        <v>52</v>
      </c>
    </row>
    <row r="74" spans="1:52" ht="30" customHeight="1" x14ac:dyDescent="0.3">
      <c r="A74" s="19" t="s">
        <v>307</v>
      </c>
      <c r="B74" s="19" t="s">
        <v>240</v>
      </c>
      <c r="C74" s="19" t="s">
        <v>241</v>
      </c>
      <c r="D74" s="20">
        <v>0.67</v>
      </c>
      <c r="E74" s="22">
        <f>단가대비표!O20</f>
        <v>0</v>
      </c>
      <c r="F74" s="25">
        <f>TRUNC(E74*D74,1)</f>
        <v>0</v>
      </c>
      <c r="G74" s="22">
        <f>단가대비표!P20</f>
        <v>0</v>
      </c>
      <c r="H74" s="25">
        <f>TRUNC(G74*D74,1)</f>
        <v>0</v>
      </c>
      <c r="I74" s="22">
        <f>단가대비표!V20</f>
        <v>0</v>
      </c>
      <c r="J74" s="25">
        <f>TRUNC(I74*D74,1)</f>
        <v>0</v>
      </c>
      <c r="K74" s="22">
        <f t="shared" si="8"/>
        <v>0</v>
      </c>
      <c r="L74" s="25">
        <f t="shared" si="8"/>
        <v>0</v>
      </c>
      <c r="M74" s="19" t="s">
        <v>52</v>
      </c>
      <c r="N74" s="1" t="s">
        <v>321</v>
      </c>
      <c r="O74" s="1" t="s">
        <v>308</v>
      </c>
      <c r="P74" s="1" t="s">
        <v>64</v>
      </c>
      <c r="Q74" s="1" t="s">
        <v>64</v>
      </c>
      <c r="R74" s="1" t="s">
        <v>63</v>
      </c>
      <c r="V74">
        <v>1</v>
      </c>
      <c r="AV74" s="1" t="s">
        <v>52</v>
      </c>
      <c r="AW74" s="1" t="s">
        <v>350</v>
      </c>
      <c r="AX74" s="1" t="s">
        <v>52</v>
      </c>
      <c r="AY74" s="1" t="s">
        <v>52</v>
      </c>
      <c r="AZ74" s="1" t="s">
        <v>52</v>
      </c>
    </row>
    <row r="75" spans="1:52" ht="30" customHeight="1" x14ac:dyDescent="0.3">
      <c r="A75" s="19" t="s">
        <v>275</v>
      </c>
      <c r="B75" s="19" t="s">
        <v>290</v>
      </c>
      <c r="C75" s="19" t="s">
        <v>277</v>
      </c>
      <c r="D75" s="20">
        <v>1</v>
      </c>
      <c r="E75" s="22">
        <f>TRUNC(SUMIF(V73:V75, RIGHTB(O75, 1), H73:H75)*U75, 2)</f>
        <v>0</v>
      </c>
      <c r="F75" s="25">
        <f>TRUNC(E75*D75,1)</f>
        <v>0</v>
      </c>
      <c r="G75" s="22">
        <v>0</v>
      </c>
      <c r="H75" s="25">
        <f>TRUNC(G75*D75,1)</f>
        <v>0</v>
      </c>
      <c r="I75" s="22">
        <v>0</v>
      </c>
      <c r="J75" s="25">
        <f>TRUNC(I75*D75,1)</f>
        <v>0</v>
      </c>
      <c r="K75" s="22">
        <f t="shared" si="8"/>
        <v>0</v>
      </c>
      <c r="L75" s="25">
        <f t="shared" si="8"/>
        <v>0</v>
      </c>
      <c r="M75" s="19" t="s">
        <v>52</v>
      </c>
      <c r="N75" s="1" t="s">
        <v>321</v>
      </c>
      <c r="O75" s="1" t="s">
        <v>278</v>
      </c>
      <c r="P75" s="1" t="s">
        <v>64</v>
      </c>
      <c r="Q75" s="1" t="s">
        <v>64</v>
      </c>
      <c r="R75" s="1" t="s">
        <v>64</v>
      </c>
      <c r="S75">
        <v>1</v>
      </c>
      <c r="T75">
        <v>0</v>
      </c>
      <c r="U75">
        <v>0.02</v>
      </c>
      <c r="AV75" s="1" t="s">
        <v>52</v>
      </c>
      <c r="AW75" s="1" t="s">
        <v>351</v>
      </c>
      <c r="AX75" s="1" t="s">
        <v>52</v>
      </c>
      <c r="AY75" s="1" t="s">
        <v>52</v>
      </c>
      <c r="AZ75" s="1" t="s">
        <v>52</v>
      </c>
    </row>
    <row r="76" spans="1:52" ht="30" customHeight="1" x14ac:dyDescent="0.3">
      <c r="A76" s="19" t="s">
        <v>244</v>
      </c>
      <c r="B76" s="19" t="s">
        <v>52</v>
      </c>
      <c r="C76" s="19" t="s">
        <v>52</v>
      </c>
      <c r="D76" s="20"/>
      <c r="E76" s="22"/>
      <c r="F76" s="25">
        <f>TRUNC(SUMIF(N73:N75, N72, F73:F75),0)</f>
        <v>0</v>
      </c>
      <c r="G76" s="22"/>
      <c r="H76" s="25">
        <f>TRUNC(SUMIF(N73:N75, N72, H73:H75),0)</f>
        <v>0</v>
      </c>
      <c r="I76" s="22"/>
      <c r="J76" s="25">
        <f>TRUNC(SUMIF(N73:N75, N72, J73:J75),0)</f>
        <v>0</v>
      </c>
      <c r="K76" s="22"/>
      <c r="L76" s="25">
        <f>F76+H76+J76</f>
        <v>0</v>
      </c>
      <c r="M76" s="19" t="s">
        <v>52</v>
      </c>
      <c r="N76" s="1" t="s">
        <v>78</v>
      </c>
      <c r="O76" s="1" t="s">
        <v>78</v>
      </c>
      <c r="P76" s="1" t="s">
        <v>52</v>
      </c>
      <c r="Q76" s="1" t="s">
        <v>52</v>
      </c>
      <c r="R76" s="1" t="s">
        <v>52</v>
      </c>
      <c r="AV76" s="1" t="s">
        <v>52</v>
      </c>
      <c r="AW76" s="1" t="s">
        <v>52</v>
      </c>
      <c r="AX76" s="1" t="s">
        <v>52</v>
      </c>
      <c r="AY76" s="1" t="s">
        <v>52</v>
      </c>
      <c r="AZ76" s="1" t="s">
        <v>52</v>
      </c>
    </row>
    <row r="77" spans="1:52" ht="30" customHeight="1" x14ac:dyDescent="0.3">
      <c r="A77" s="20"/>
      <c r="B77" s="20"/>
      <c r="C77" s="20"/>
      <c r="D77" s="20"/>
      <c r="E77" s="22"/>
      <c r="F77" s="25"/>
      <c r="G77" s="22"/>
      <c r="H77" s="25"/>
      <c r="I77" s="22"/>
      <c r="J77" s="25"/>
      <c r="K77" s="22"/>
      <c r="L77" s="25"/>
      <c r="M77" s="20"/>
    </row>
    <row r="78" spans="1:52" ht="30" customHeight="1" x14ac:dyDescent="0.3">
      <c r="A78" s="16" t="s">
        <v>352</v>
      </c>
      <c r="B78" s="17"/>
      <c r="C78" s="17"/>
      <c r="D78" s="17"/>
      <c r="E78" s="21"/>
      <c r="F78" s="24"/>
      <c r="G78" s="21"/>
      <c r="H78" s="24"/>
      <c r="I78" s="21"/>
      <c r="J78" s="24"/>
      <c r="K78" s="21"/>
      <c r="L78" s="24"/>
      <c r="M78" s="18"/>
      <c r="N78" s="1" t="s">
        <v>114</v>
      </c>
    </row>
    <row r="79" spans="1:52" ht="30" customHeight="1" x14ac:dyDescent="0.3">
      <c r="A79" s="19" t="s">
        <v>335</v>
      </c>
      <c r="B79" s="19" t="s">
        <v>240</v>
      </c>
      <c r="C79" s="19" t="s">
        <v>241</v>
      </c>
      <c r="D79" s="20">
        <v>1.2E-2</v>
      </c>
      <c r="E79" s="22">
        <f>단가대비표!O22</f>
        <v>0</v>
      </c>
      <c r="F79" s="25">
        <f>TRUNC(E79*D79,1)</f>
        <v>0</v>
      </c>
      <c r="G79" s="22">
        <f>단가대비표!P22</f>
        <v>0</v>
      </c>
      <c r="H79" s="25">
        <f>TRUNC(G79*D79,1)</f>
        <v>0</v>
      </c>
      <c r="I79" s="22">
        <f>단가대비표!V22</f>
        <v>0</v>
      </c>
      <c r="J79" s="25">
        <f>TRUNC(I79*D79,1)</f>
        <v>0</v>
      </c>
      <c r="K79" s="22">
        <f t="shared" ref="K79:L81" si="9">TRUNC(E79+G79+I79,1)</f>
        <v>0</v>
      </c>
      <c r="L79" s="25">
        <f t="shared" si="9"/>
        <v>0</v>
      </c>
      <c r="M79" s="19" t="s">
        <v>52</v>
      </c>
      <c r="N79" s="1" t="s">
        <v>114</v>
      </c>
      <c r="O79" s="1" t="s">
        <v>336</v>
      </c>
      <c r="P79" s="1" t="s">
        <v>64</v>
      </c>
      <c r="Q79" s="1" t="s">
        <v>64</v>
      </c>
      <c r="R79" s="1" t="s">
        <v>63</v>
      </c>
      <c r="V79">
        <v>1</v>
      </c>
      <c r="AV79" s="1" t="s">
        <v>52</v>
      </c>
      <c r="AW79" s="1" t="s">
        <v>354</v>
      </c>
      <c r="AX79" s="1" t="s">
        <v>52</v>
      </c>
      <c r="AY79" s="1" t="s">
        <v>52</v>
      </c>
      <c r="AZ79" s="1" t="s">
        <v>52</v>
      </c>
    </row>
    <row r="80" spans="1:52" ht="30" customHeight="1" x14ac:dyDescent="0.3">
      <c r="A80" s="19" t="s">
        <v>307</v>
      </c>
      <c r="B80" s="19" t="s">
        <v>240</v>
      </c>
      <c r="C80" s="19" t="s">
        <v>241</v>
      </c>
      <c r="D80" s="20">
        <v>8.0000000000000002E-3</v>
      </c>
      <c r="E80" s="22">
        <f>단가대비표!O20</f>
        <v>0</v>
      </c>
      <c r="F80" s="25">
        <f>TRUNC(E80*D80,1)</f>
        <v>0</v>
      </c>
      <c r="G80" s="22">
        <f>단가대비표!P20</f>
        <v>0</v>
      </c>
      <c r="H80" s="25">
        <f>TRUNC(G80*D80,1)</f>
        <v>0</v>
      </c>
      <c r="I80" s="22">
        <f>단가대비표!V20</f>
        <v>0</v>
      </c>
      <c r="J80" s="25">
        <f>TRUNC(I80*D80,1)</f>
        <v>0</v>
      </c>
      <c r="K80" s="22">
        <f t="shared" si="9"/>
        <v>0</v>
      </c>
      <c r="L80" s="25">
        <f t="shared" si="9"/>
        <v>0</v>
      </c>
      <c r="M80" s="19" t="s">
        <v>52</v>
      </c>
      <c r="N80" s="1" t="s">
        <v>114</v>
      </c>
      <c r="O80" s="1" t="s">
        <v>308</v>
      </c>
      <c r="P80" s="1" t="s">
        <v>64</v>
      </c>
      <c r="Q80" s="1" t="s">
        <v>64</v>
      </c>
      <c r="R80" s="1" t="s">
        <v>63</v>
      </c>
      <c r="V80">
        <v>1</v>
      </c>
      <c r="AV80" s="1" t="s">
        <v>52</v>
      </c>
      <c r="AW80" s="1" t="s">
        <v>355</v>
      </c>
      <c r="AX80" s="1" t="s">
        <v>52</v>
      </c>
      <c r="AY80" s="1" t="s">
        <v>52</v>
      </c>
      <c r="AZ80" s="1" t="s">
        <v>52</v>
      </c>
    </row>
    <row r="81" spans="1:52" ht="30" customHeight="1" x14ac:dyDescent="0.3">
      <c r="A81" s="19" t="s">
        <v>275</v>
      </c>
      <c r="B81" s="19" t="s">
        <v>290</v>
      </c>
      <c r="C81" s="19" t="s">
        <v>277</v>
      </c>
      <c r="D81" s="20">
        <v>1</v>
      </c>
      <c r="E81" s="22">
        <f>TRUNC(SUMIF(V79:V81, RIGHTB(O81, 1), H79:H81)*U81, 2)</f>
        <v>0</v>
      </c>
      <c r="F81" s="25">
        <f>TRUNC(E81*D81,1)</f>
        <v>0</v>
      </c>
      <c r="G81" s="22">
        <v>0</v>
      </c>
      <c r="H81" s="25">
        <f>TRUNC(G81*D81,1)</f>
        <v>0</v>
      </c>
      <c r="I81" s="22">
        <v>0</v>
      </c>
      <c r="J81" s="25">
        <f>TRUNC(I81*D81,1)</f>
        <v>0</v>
      </c>
      <c r="K81" s="22">
        <f t="shared" si="9"/>
        <v>0</v>
      </c>
      <c r="L81" s="25">
        <f t="shared" si="9"/>
        <v>0</v>
      </c>
      <c r="M81" s="19" t="s">
        <v>52</v>
      </c>
      <c r="N81" s="1" t="s">
        <v>114</v>
      </c>
      <c r="O81" s="1" t="s">
        <v>278</v>
      </c>
      <c r="P81" s="1" t="s">
        <v>64</v>
      </c>
      <c r="Q81" s="1" t="s">
        <v>64</v>
      </c>
      <c r="R81" s="1" t="s">
        <v>64</v>
      </c>
      <c r="S81">
        <v>1</v>
      </c>
      <c r="T81">
        <v>0</v>
      </c>
      <c r="U81">
        <v>0.02</v>
      </c>
      <c r="AV81" s="1" t="s">
        <v>52</v>
      </c>
      <c r="AW81" s="1" t="s">
        <v>356</v>
      </c>
      <c r="AX81" s="1" t="s">
        <v>52</v>
      </c>
      <c r="AY81" s="1" t="s">
        <v>52</v>
      </c>
      <c r="AZ81" s="1" t="s">
        <v>52</v>
      </c>
    </row>
    <row r="82" spans="1:52" ht="30" customHeight="1" x14ac:dyDescent="0.3">
      <c r="A82" s="19" t="s">
        <v>244</v>
      </c>
      <c r="B82" s="19" t="s">
        <v>52</v>
      </c>
      <c r="C82" s="19" t="s">
        <v>52</v>
      </c>
      <c r="D82" s="20"/>
      <c r="E82" s="22"/>
      <c r="F82" s="25">
        <f>TRUNC(SUMIF(N79:N81, N78, F79:F81),0)</f>
        <v>0</v>
      </c>
      <c r="G82" s="22"/>
      <c r="H82" s="25">
        <f>TRUNC(SUMIF(N79:N81, N78, H79:H81),0)</f>
        <v>0</v>
      </c>
      <c r="I82" s="22"/>
      <c r="J82" s="25">
        <f>TRUNC(SUMIF(N79:N81, N78, J79:J81),0)</f>
        <v>0</v>
      </c>
      <c r="K82" s="22"/>
      <c r="L82" s="25">
        <f>F82+H82+J82</f>
        <v>0</v>
      </c>
      <c r="M82" s="19" t="s">
        <v>52</v>
      </c>
      <c r="N82" s="1" t="s">
        <v>78</v>
      </c>
      <c r="O82" s="1" t="s">
        <v>78</v>
      </c>
      <c r="P82" s="1" t="s">
        <v>52</v>
      </c>
      <c r="Q82" s="1" t="s">
        <v>52</v>
      </c>
      <c r="R82" s="1" t="s">
        <v>52</v>
      </c>
      <c r="AV82" s="1" t="s">
        <v>52</v>
      </c>
      <c r="AW82" s="1" t="s">
        <v>52</v>
      </c>
      <c r="AX82" s="1" t="s">
        <v>52</v>
      </c>
      <c r="AY82" s="1" t="s">
        <v>52</v>
      </c>
      <c r="AZ82" s="1" t="s">
        <v>52</v>
      </c>
    </row>
    <row r="83" spans="1:52" ht="30" customHeight="1" x14ac:dyDescent="0.3">
      <c r="A83" s="20"/>
      <c r="B83" s="20"/>
      <c r="C83" s="20"/>
      <c r="D83" s="20"/>
      <c r="E83" s="22"/>
      <c r="F83" s="25"/>
      <c r="G83" s="22"/>
      <c r="H83" s="25"/>
      <c r="I83" s="22"/>
      <c r="J83" s="25"/>
      <c r="K83" s="22"/>
      <c r="L83" s="25"/>
      <c r="M83" s="20"/>
    </row>
    <row r="84" spans="1:52" ht="30" customHeight="1" x14ac:dyDescent="0.3">
      <c r="A84" s="16" t="s">
        <v>357</v>
      </c>
      <c r="B84" s="17"/>
      <c r="C84" s="17"/>
      <c r="D84" s="17"/>
      <c r="E84" s="21"/>
      <c r="F84" s="24"/>
      <c r="G84" s="21"/>
      <c r="H84" s="24"/>
      <c r="I84" s="21"/>
      <c r="J84" s="24"/>
      <c r="K84" s="21"/>
      <c r="L84" s="24"/>
      <c r="M84" s="18"/>
      <c r="N84" s="1" t="s">
        <v>118</v>
      </c>
    </row>
    <row r="85" spans="1:52" ht="30" customHeight="1" x14ac:dyDescent="0.3">
      <c r="A85" s="19" t="s">
        <v>335</v>
      </c>
      <c r="B85" s="19" t="s">
        <v>240</v>
      </c>
      <c r="C85" s="19" t="s">
        <v>241</v>
      </c>
      <c r="D85" s="20">
        <v>1.2999999999999999E-2</v>
      </c>
      <c r="E85" s="22">
        <f>단가대비표!O22</f>
        <v>0</v>
      </c>
      <c r="F85" s="25">
        <f>TRUNC(E85*D85,1)</f>
        <v>0</v>
      </c>
      <c r="G85" s="22">
        <f>단가대비표!P22</f>
        <v>0</v>
      </c>
      <c r="H85" s="25">
        <f>TRUNC(G85*D85,1)</f>
        <v>0</v>
      </c>
      <c r="I85" s="22">
        <f>단가대비표!V22</f>
        <v>0</v>
      </c>
      <c r="J85" s="25">
        <f>TRUNC(I85*D85,1)</f>
        <v>0</v>
      </c>
      <c r="K85" s="22">
        <f t="shared" ref="K85:L87" si="10">TRUNC(E85+G85+I85,1)</f>
        <v>0</v>
      </c>
      <c r="L85" s="25">
        <f t="shared" si="10"/>
        <v>0</v>
      </c>
      <c r="M85" s="19" t="s">
        <v>52</v>
      </c>
      <c r="N85" s="1" t="s">
        <v>118</v>
      </c>
      <c r="O85" s="1" t="s">
        <v>336</v>
      </c>
      <c r="P85" s="1" t="s">
        <v>64</v>
      </c>
      <c r="Q85" s="1" t="s">
        <v>64</v>
      </c>
      <c r="R85" s="1" t="s">
        <v>63</v>
      </c>
      <c r="V85">
        <v>1</v>
      </c>
      <c r="AV85" s="1" t="s">
        <v>52</v>
      </c>
      <c r="AW85" s="1" t="s">
        <v>358</v>
      </c>
      <c r="AX85" s="1" t="s">
        <v>52</v>
      </c>
      <c r="AY85" s="1" t="s">
        <v>52</v>
      </c>
      <c r="AZ85" s="1" t="s">
        <v>52</v>
      </c>
    </row>
    <row r="86" spans="1:52" ht="30" customHeight="1" x14ac:dyDescent="0.3">
      <c r="A86" s="19" t="s">
        <v>307</v>
      </c>
      <c r="B86" s="19" t="s">
        <v>240</v>
      </c>
      <c r="C86" s="19" t="s">
        <v>241</v>
      </c>
      <c r="D86" s="20">
        <v>8.9999999999999993E-3</v>
      </c>
      <c r="E86" s="22">
        <f>단가대비표!O20</f>
        <v>0</v>
      </c>
      <c r="F86" s="25">
        <f>TRUNC(E86*D86,1)</f>
        <v>0</v>
      </c>
      <c r="G86" s="22">
        <f>단가대비표!P20</f>
        <v>0</v>
      </c>
      <c r="H86" s="25">
        <f>TRUNC(G86*D86,1)</f>
        <v>0</v>
      </c>
      <c r="I86" s="22">
        <f>단가대비표!V20</f>
        <v>0</v>
      </c>
      <c r="J86" s="25">
        <f>TRUNC(I86*D86,1)</f>
        <v>0</v>
      </c>
      <c r="K86" s="22">
        <f t="shared" si="10"/>
        <v>0</v>
      </c>
      <c r="L86" s="25">
        <f t="shared" si="10"/>
        <v>0</v>
      </c>
      <c r="M86" s="19" t="s">
        <v>52</v>
      </c>
      <c r="N86" s="1" t="s">
        <v>118</v>
      </c>
      <c r="O86" s="1" t="s">
        <v>308</v>
      </c>
      <c r="P86" s="1" t="s">
        <v>64</v>
      </c>
      <c r="Q86" s="1" t="s">
        <v>64</v>
      </c>
      <c r="R86" s="1" t="s">
        <v>63</v>
      </c>
      <c r="V86">
        <v>1</v>
      </c>
      <c r="AV86" s="1" t="s">
        <v>52</v>
      </c>
      <c r="AW86" s="1" t="s">
        <v>359</v>
      </c>
      <c r="AX86" s="1" t="s">
        <v>52</v>
      </c>
      <c r="AY86" s="1" t="s">
        <v>52</v>
      </c>
      <c r="AZ86" s="1" t="s">
        <v>52</v>
      </c>
    </row>
    <row r="87" spans="1:52" ht="30" customHeight="1" x14ac:dyDescent="0.3">
      <c r="A87" s="19" t="s">
        <v>275</v>
      </c>
      <c r="B87" s="19" t="s">
        <v>290</v>
      </c>
      <c r="C87" s="19" t="s">
        <v>277</v>
      </c>
      <c r="D87" s="20">
        <v>1</v>
      </c>
      <c r="E87" s="22">
        <f>TRUNC(SUMIF(V85:V87, RIGHTB(O87, 1), H85:H87)*U87, 2)</f>
        <v>0</v>
      </c>
      <c r="F87" s="25">
        <f>TRUNC(E87*D87,1)</f>
        <v>0</v>
      </c>
      <c r="G87" s="22">
        <v>0</v>
      </c>
      <c r="H87" s="25">
        <f>TRUNC(G87*D87,1)</f>
        <v>0</v>
      </c>
      <c r="I87" s="22">
        <v>0</v>
      </c>
      <c r="J87" s="25">
        <f>TRUNC(I87*D87,1)</f>
        <v>0</v>
      </c>
      <c r="K87" s="22">
        <f t="shared" si="10"/>
        <v>0</v>
      </c>
      <c r="L87" s="25">
        <f t="shared" si="10"/>
        <v>0</v>
      </c>
      <c r="M87" s="19" t="s">
        <v>52</v>
      </c>
      <c r="N87" s="1" t="s">
        <v>118</v>
      </c>
      <c r="O87" s="1" t="s">
        <v>278</v>
      </c>
      <c r="P87" s="1" t="s">
        <v>64</v>
      </c>
      <c r="Q87" s="1" t="s">
        <v>64</v>
      </c>
      <c r="R87" s="1" t="s">
        <v>64</v>
      </c>
      <c r="S87">
        <v>1</v>
      </c>
      <c r="T87">
        <v>0</v>
      </c>
      <c r="U87">
        <v>0.02</v>
      </c>
      <c r="AV87" s="1" t="s">
        <v>52</v>
      </c>
      <c r="AW87" s="1" t="s">
        <v>360</v>
      </c>
      <c r="AX87" s="1" t="s">
        <v>52</v>
      </c>
      <c r="AY87" s="1" t="s">
        <v>52</v>
      </c>
      <c r="AZ87" s="1" t="s">
        <v>52</v>
      </c>
    </row>
    <row r="88" spans="1:52" ht="30" customHeight="1" x14ac:dyDescent="0.3">
      <c r="A88" s="19" t="s">
        <v>244</v>
      </c>
      <c r="B88" s="19" t="s">
        <v>52</v>
      </c>
      <c r="C88" s="19" t="s">
        <v>52</v>
      </c>
      <c r="D88" s="20"/>
      <c r="E88" s="22"/>
      <c r="F88" s="25">
        <f>TRUNC(SUMIF(N85:N87, N84, F85:F87),0)</f>
        <v>0</v>
      </c>
      <c r="G88" s="22"/>
      <c r="H88" s="25">
        <f>TRUNC(SUMIF(N85:N87, N84, H85:H87),0)</f>
        <v>0</v>
      </c>
      <c r="I88" s="22"/>
      <c r="J88" s="25">
        <f>TRUNC(SUMIF(N85:N87, N84, J85:J87),0)</f>
        <v>0</v>
      </c>
      <c r="K88" s="22"/>
      <c r="L88" s="25">
        <f>F88+H88+J88</f>
        <v>0</v>
      </c>
      <c r="M88" s="19" t="s">
        <v>52</v>
      </c>
      <c r="N88" s="1" t="s">
        <v>78</v>
      </c>
      <c r="O88" s="1" t="s">
        <v>78</v>
      </c>
      <c r="P88" s="1" t="s">
        <v>52</v>
      </c>
      <c r="Q88" s="1" t="s">
        <v>52</v>
      </c>
      <c r="R88" s="1" t="s">
        <v>52</v>
      </c>
      <c r="AV88" s="1" t="s">
        <v>52</v>
      </c>
      <c r="AW88" s="1" t="s">
        <v>52</v>
      </c>
      <c r="AX88" s="1" t="s">
        <v>52</v>
      </c>
      <c r="AY88" s="1" t="s">
        <v>52</v>
      </c>
      <c r="AZ88" s="1" t="s">
        <v>52</v>
      </c>
    </row>
    <row r="89" spans="1:52" ht="30" customHeight="1" x14ac:dyDescent="0.3">
      <c r="A89" s="20"/>
      <c r="B89" s="20"/>
      <c r="C89" s="20"/>
      <c r="D89" s="20"/>
      <c r="E89" s="22"/>
      <c r="F89" s="25"/>
      <c r="G89" s="22"/>
      <c r="H89" s="25"/>
      <c r="I89" s="22"/>
      <c r="J89" s="25"/>
      <c r="K89" s="22"/>
      <c r="L89" s="25"/>
      <c r="M89" s="20"/>
    </row>
    <row r="90" spans="1:52" ht="30" customHeight="1" x14ac:dyDescent="0.3">
      <c r="A90" s="16" t="s">
        <v>361</v>
      </c>
      <c r="B90" s="17"/>
      <c r="C90" s="17"/>
      <c r="D90" s="17"/>
      <c r="E90" s="21"/>
      <c r="F90" s="24"/>
      <c r="G90" s="21"/>
      <c r="H90" s="24"/>
      <c r="I90" s="21"/>
      <c r="J90" s="24"/>
      <c r="K90" s="21"/>
      <c r="L90" s="24"/>
      <c r="M90" s="18"/>
      <c r="N90" s="1" t="s">
        <v>122</v>
      </c>
    </row>
    <row r="91" spans="1:52" ht="30" customHeight="1" x14ac:dyDescent="0.3">
      <c r="A91" s="19" t="s">
        <v>335</v>
      </c>
      <c r="B91" s="19" t="s">
        <v>240</v>
      </c>
      <c r="C91" s="19" t="s">
        <v>241</v>
      </c>
      <c r="D91" s="20">
        <v>1.7000000000000001E-2</v>
      </c>
      <c r="E91" s="22">
        <f>단가대비표!O22</f>
        <v>0</v>
      </c>
      <c r="F91" s="25">
        <f>TRUNC(E91*D91,1)</f>
        <v>0</v>
      </c>
      <c r="G91" s="22">
        <f>단가대비표!P22</f>
        <v>0</v>
      </c>
      <c r="H91" s="25">
        <f>TRUNC(G91*D91,1)</f>
        <v>0</v>
      </c>
      <c r="I91" s="22">
        <f>단가대비표!V22</f>
        <v>0</v>
      </c>
      <c r="J91" s="25">
        <f>TRUNC(I91*D91,1)</f>
        <v>0</v>
      </c>
      <c r="K91" s="22">
        <f t="shared" ref="K91:L93" si="11">TRUNC(E91+G91+I91,1)</f>
        <v>0</v>
      </c>
      <c r="L91" s="25">
        <f t="shared" si="11"/>
        <v>0</v>
      </c>
      <c r="M91" s="19" t="s">
        <v>52</v>
      </c>
      <c r="N91" s="1" t="s">
        <v>122</v>
      </c>
      <c r="O91" s="1" t="s">
        <v>336</v>
      </c>
      <c r="P91" s="1" t="s">
        <v>64</v>
      </c>
      <c r="Q91" s="1" t="s">
        <v>64</v>
      </c>
      <c r="R91" s="1" t="s">
        <v>63</v>
      </c>
      <c r="V91">
        <v>1</v>
      </c>
      <c r="AV91" s="1" t="s">
        <v>52</v>
      </c>
      <c r="AW91" s="1" t="s">
        <v>362</v>
      </c>
      <c r="AX91" s="1" t="s">
        <v>52</v>
      </c>
      <c r="AY91" s="1" t="s">
        <v>52</v>
      </c>
      <c r="AZ91" s="1" t="s">
        <v>52</v>
      </c>
    </row>
    <row r="92" spans="1:52" ht="30" customHeight="1" x14ac:dyDescent="0.3">
      <c r="A92" s="19" t="s">
        <v>307</v>
      </c>
      <c r="B92" s="19" t="s">
        <v>240</v>
      </c>
      <c r="C92" s="19" t="s">
        <v>241</v>
      </c>
      <c r="D92" s="20">
        <v>1.0999999999999999E-2</v>
      </c>
      <c r="E92" s="22">
        <f>단가대비표!O20</f>
        <v>0</v>
      </c>
      <c r="F92" s="25">
        <f>TRUNC(E92*D92,1)</f>
        <v>0</v>
      </c>
      <c r="G92" s="22">
        <f>단가대비표!P20</f>
        <v>0</v>
      </c>
      <c r="H92" s="25">
        <f>TRUNC(G92*D92,1)</f>
        <v>0</v>
      </c>
      <c r="I92" s="22">
        <f>단가대비표!V20</f>
        <v>0</v>
      </c>
      <c r="J92" s="25">
        <f>TRUNC(I92*D92,1)</f>
        <v>0</v>
      </c>
      <c r="K92" s="22">
        <f t="shared" si="11"/>
        <v>0</v>
      </c>
      <c r="L92" s="25">
        <f t="shared" si="11"/>
        <v>0</v>
      </c>
      <c r="M92" s="19" t="s">
        <v>52</v>
      </c>
      <c r="N92" s="1" t="s">
        <v>122</v>
      </c>
      <c r="O92" s="1" t="s">
        <v>308</v>
      </c>
      <c r="P92" s="1" t="s">
        <v>64</v>
      </c>
      <c r="Q92" s="1" t="s">
        <v>64</v>
      </c>
      <c r="R92" s="1" t="s">
        <v>63</v>
      </c>
      <c r="V92">
        <v>1</v>
      </c>
      <c r="AV92" s="1" t="s">
        <v>52</v>
      </c>
      <c r="AW92" s="1" t="s">
        <v>363</v>
      </c>
      <c r="AX92" s="1" t="s">
        <v>52</v>
      </c>
      <c r="AY92" s="1" t="s">
        <v>52</v>
      </c>
      <c r="AZ92" s="1" t="s">
        <v>52</v>
      </c>
    </row>
    <row r="93" spans="1:52" ht="30" customHeight="1" x14ac:dyDescent="0.3">
      <c r="A93" s="19" t="s">
        <v>275</v>
      </c>
      <c r="B93" s="19" t="s">
        <v>290</v>
      </c>
      <c r="C93" s="19" t="s">
        <v>277</v>
      </c>
      <c r="D93" s="20">
        <v>1</v>
      </c>
      <c r="E93" s="22">
        <f>TRUNC(SUMIF(V91:V93, RIGHTB(O93, 1), H91:H93)*U93, 2)</f>
        <v>0</v>
      </c>
      <c r="F93" s="25">
        <f>TRUNC(E93*D93,1)</f>
        <v>0</v>
      </c>
      <c r="G93" s="22">
        <v>0</v>
      </c>
      <c r="H93" s="25">
        <f>TRUNC(G93*D93,1)</f>
        <v>0</v>
      </c>
      <c r="I93" s="22">
        <v>0</v>
      </c>
      <c r="J93" s="25">
        <f>TRUNC(I93*D93,1)</f>
        <v>0</v>
      </c>
      <c r="K93" s="22">
        <f t="shared" si="11"/>
        <v>0</v>
      </c>
      <c r="L93" s="25">
        <f t="shared" si="11"/>
        <v>0</v>
      </c>
      <c r="M93" s="19" t="s">
        <v>52</v>
      </c>
      <c r="N93" s="1" t="s">
        <v>122</v>
      </c>
      <c r="O93" s="1" t="s">
        <v>278</v>
      </c>
      <c r="P93" s="1" t="s">
        <v>64</v>
      </c>
      <c r="Q93" s="1" t="s">
        <v>64</v>
      </c>
      <c r="R93" s="1" t="s">
        <v>64</v>
      </c>
      <c r="S93">
        <v>1</v>
      </c>
      <c r="T93">
        <v>0</v>
      </c>
      <c r="U93">
        <v>0.02</v>
      </c>
      <c r="AV93" s="1" t="s">
        <v>52</v>
      </c>
      <c r="AW93" s="1" t="s">
        <v>364</v>
      </c>
      <c r="AX93" s="1" t="s">
        <v>52</v>
      </c>
      <c r="AY93" s="1" t="s">
        <v>52</v>
      </c>
      <c r="AZ93" s="1" t="s">
        <v>52</v>
      </c>
    </row>
    <row r="94" spans="1:52" ht="30" customHeight="1" x14ac:dyDescent="0.3">
      <c r="A94" s="19" t="s">
        <v>244</v>
      </c>
      <c r="B94" s="19" t="s">
        <v>52</v>
      </c>
      <c r="C94" s="19" t="s">
        <v>52</v>
      </c>
      <c r="D94" s="20"/>
      <c r="E94" s="22"/>
      <c r="F94" s="25">
        <f>TRUNC(SUMIF(N91:N93, N90, F91:F93),0)</f>
        <v>0</v>
      </c>
      <c r="G94" s="22"/>
      <c r="H94" s="25">
        <f>TRUNC(SUMIF(N91:N93, N90, H91:H93),0)</f>
        <v>0</v>
      </c>
      <c r="I94" s="22"/>
      <c r="J94" s="25">
        <f>TRUNC(SUMIF(N91:N93, N90, J91:J93),0)</f>
        <v>0</v>
      </c>
      <c r="K94" s="22"/>
      <c r="L94" s="25">
        <f>F94+H94+J94</f>
        <v>0</v>
      </c>
      <c r="M94" s="19" t="s">
        <v>52</v>
      </c>
      <c r="N94" s="1" t="s">
        <v>78</v>
      </c>
      <c r="O94" s="1" t="s">
        <v>78</v>
      </c>
      <c r="P94" s="1" t="s">
        <v>52</v>
      </c>
      <c r="Q94" s="1" t="s">
        <v>52</v>
      </c>
      <c r="R94" s="1" t="s">
        <v>52</v>
      </c>
      <c r="AV94" s="1" t="s">
        <v>52</v>
      </c>
      <c r="AW94" s="1" t="s">
        <v>52</v>
      </c>
      <c r="AX94" s="1" t="s">
        <v>52</v>
      </c>
      <c r="AY94" s="1" t="s">
        <v>52</v>
      </c>
      <c r="AZ94" s="1" t="s">
        <v>52</v>
      </c>
    </row>
    <row r="95" spans="1:52" ht="30" customHeight="1" x14ac:dyDescent="0.3">
      <c r="A95" s="20"/>
      <c r="B95" s="20"/>
      <c r="C95" s="20"/>
      <c r="D95" s="20"/>
      <c r="E95" s="22"/>
      <c r="F95" s="25"/>
      <c r="G95" s="22"/>
      <c r="H95" s="25"/>
      <c r="I95" s="22"/>
      <c r="J95" s="25"/>
      <c r="K95" s="22"/>
      <c r="L95" s="25"/>
      <c r="M95" s="20"/>
    </row>
    <row r="96" spans="1:52" ht="30" customHeight="1" x14ac:dyDescent="0.3">
      <c r="A96" s="16" t="s">
        <v>365</v>
      </c>
      <c r="B96" s="17"/>
      <c r="C96" s="17"/>
      <c r="D96" s="17"/>
      <c r="E96" s="21"/>
      <c r="F96" s="24"/>
      <c r="G96" s="21"/>
      <c r="H96" s="24"/>
      <c r="I96" s="21"/>
      <c r="J96" s="24"/>
      <c r="K96" s="21"/>
      <c r="L96" s="24"/>
      <c r="M96" s="18"/>
      <c r="N96" s="1" t="s">
        <v>166</v>
      </c>
    </row>
    <row r="97" spans="1:52" ht="30" customHeight="1" x14ac:dyDescent="0.3">
      <c r="A97" s="19" t="s">
        <v>335</v>
      </c>
      <c r="B97" s="19" t="s">
        <v>240</v>
      </c>
      <c r="C97" s="19" t="s">
        <v>241</v>
      </c>
      <c r="D97" s="20">
        <v>0.01</v>
      </c>
      <c r="E97" s="22">
        <f>단가대비표!O22</f>
        <v>0</v>
      </c>
      <c r="F97" s="25">
        <f>TRUNC(E97*D97,1)</f>
        <v>0</v>
      </c>
      <c r="G97" s="22">
        <f>단가대비표!P22</f>
        <v>0</v>
      </c>
      <c r="H97" s="25">
        <f>TRUNC(G97*D97,1)</f>
        <v>0</v>
      </c>
      <c r="I97" s="22">
        <f>단가대비표!V22</f>
        <v>0</v>
      </c>
      <c r="J97" s="25">
        <f>TRUNC(I97*D97,1)</f>
        <v>0</v>
      </c>
      <c r="K97" s="22">
        <f t="shared" ref="K97:L99" si="12">TRUNC(E97+G97+I97,1)</f>
        <v>0</v>
      </c>
      <c r="L97" s="25">
        <f t="shared" si="12"/>
        <v>0</v>
      </c>
      <c r="M97" s="19" t="s">
        <v>52</v>
      </c>
      <c r="N97" s="1" t="s">
        <v>166</v>
      </c>
      <c r="O97" s="1" t="s">
        <v>336</v>
      </c>
      <c r="P97" s="1" t="s">
        <v>64</v>
      </c>
      <c r="Q97" s="1" t="s">
        <v>64</v>
      </c>
      <c r="R97" s="1" t="s">
        <v>63</v>
      </c>
      <c r="V97">
        <v>1</v>
      </c>
      <c r="AV97" s="1" t="s">
        <v>52</v>
      </c>
      <c r="AW97" s="1" t="s">
        <v>366</v>
      </c>
      <c r="AX97" s="1" t="s">
        <v>52</v>
      </c>
      <c r="AY97" s="1" t="s">
        <v>52</v>
      </c>
      <c r="AZ97" s="1" t="s">
        <v>52</v>
      </c>
    </row>
    <row r="98" spans="1:52" ht="30" customHeight="1" x14ac:dyDescent="0.3">
      <c r="A98" s="19" t="s">
        <v>307</v>
      </c>
      <c r="B98" s="19" t="s">
        <v>240</v>
      </c>
      <c r="C98" s="19" t="s">
        <v>241</v>
      </c>
      <c r="D98" s="20">
        <v>7.0000000000000001E-3</v>
      </c>
      <c r="E98" s="22">
        <f>단가대비표!O20</f>
        <v>0</v>
      </c>
      <c r="F98" s="25">
        <f>TRUNC(E98*D98,1)</f>
        <v>0</v>
      </c>
      <c r="G98" s="22">
        <f>단가대비표!P20</f>
        <v>0</v>
      </c>
      <c r="H98" s="25">
        <f>TRUNC(G98*D98,1)</f>
        <v>0</v>
      </c>
      <c r="I98" s="22">
        <f>단가대비표!V20</f>
        <v>0</v>
      </c>
      <c r="J98" s="25">
        <f>TRUNC(I98*D98,1)</f>
        <v>0</v>
      </c>
      <c r="K98" s="22">
        <f t="shared" si="12"/>
        <v>0</v>
      </c>
      <c r="L98" s="25">
        <f t="shared" si="12"/>
        <v>0</v>
      </c>
      <c r="M98" s="19" t="s">
        <v>52</v>
      </c>
      <c r="N98" s="1" t="s">
        <v>166</v>
      </c>
      <c r="O98" s="1" t="s">
        <v>308</v>
      </c>
      <c r="P98" s="1" t="s">
        <v>64</v>
      </c>
      <c r="Q98" s="1" t="s">
        <v>64</v>
      </c>
      <c r="R98" s="1" t="s">
        <v>63</v>
      </c>
      <c r="V98">
        <v>1</v>
      </c>
      <c r="AV98" s="1" t="s">
        <v>52</v>
      </c>
      <c r="AW98" s="1" t="s">
        <v>367</v>
      </c>
      <c r="AX98" s="1" t="s">
        <v>52</v>
      </c>
      <c r="AY98" s="1" t="s">
        <v>52</v>
      </c>
      <c r="AZ98" s="1" t="s">
        <v>52</v>
      </c>
    </row>
    <row r="99" spans="1:52" ht="30" customHeight="1" x14ac:dyDescent="0.3">
      <c r="A99" s="19" t="s">
        <v>275</v>
      </c>
      <c r="B99" s="19" t="s">
        <v>290</v>
      </c>
      <c r="C99" s="19" t="s">
        <v>277</v>
      </c>
      <c r="D99" s="20">
        <v>1</v>
      </c>
      <c r="E99" s="22">
        <f>TRUNC(SUMIF(V97:V99, RIGHTB(O99, 1), H97:H99)*U99, 2)</f>
        <v>0</v>
      </c>
      <c r="F99" s="25">
        <f>TRUNC(E99*D99,1)</f>
        <v>0</v>
      </c>
      <c r="G99" s="22">
        <v>0</v>
      </c>
      <c r="H99" s="25">
        <f>TRUNC(G99*D99,1)</f>
        <v>0</v>
      </c>
      <c r="I99" s="22">
        <v>0</v>
      </c>
      <c r="J99" s="25">
        <f>TRUNC(I99*D99,1)</f>
        <v>0</v>
      </c>
      <c r="K99" s="22">
        <f t="shared" si="12"/>
        <v>0</v>
      </c>
      <c r="L99" s="25">
        <f t="shared" si="12"/>
        <v>0</v>
      </c>
      <c r="M99" s="19" t="s">
        <v>52</v>
      </c>
      <c r="N99" s="1" t="s">
        <v>166</v>
      </c>
      <c r="O99" s="1" t="s">
        <v>278</v>
      </c>
      <c r="P99" s="1" t="s">
        <v>64</v>
      </c>
      <c r="Q99" s="1" t="s">
        <v>64</v>
      </c>
      <c r="R99" s="1" t="s">
        <v>64</v>
      </c>
      <c r="S99">
        <v>1</v>
      </c>
      <c r="T99">
        <v>0</v>
      </c>
      <c r="U99">
        <v>0.02</v>
      </c>
      <c r="AV99" s="1" t="s">
        <v>52</v>
      </c>
      <c r="AW99" s="1" t="s">
        <v>368</v>
      </c>
      <c r="AX99" s="1" t="s">
        <v>52</v>
      </c>
      <c r="AY99" s="1" t="s">
        <v>52</v>
      </c>
      <c r="AZ99" s="1" t="s">
        <v>52</v>
      </c>
    </row>
    <row r="100" spans="1:52" ht="30" customHeight="1" x14ac:dyDescent="0.3">
      <c r="A100" s="19" t="s">
        <v>244</v>
      </c>
      <c r="B100" s="19" t="s">
        <v>52</v>
      </c>
      <c r="C100" s="19" t="s">
        <v>52</v>
      </c>
      <c r="D100" s="20"/>
      <c r="E100" s="22"/>
      <c r="F100" s="25">
        <f>TRUNC(SUMIF(N97:N99, N96, F97:F99),0)</f>
        <v>0</v>
      </c>
      <c r="G100" s="22"/>
      <c r="H100" s="25">
        <f>TRUNC(SUMIF(N97:N99, N96, H97:H99),0)</f>
        <v>0</v>
      </c>
      <c r="I100" s="22"/>
      <c r="J100" s="25">
        <f>TRUNC(SUMIF(N97:N99, N96, J97:J99),0)</f>
        <v>0</v>
      </c>
      <c r="K100" s="22"/>
      <c r="L100" s="25">
        <f>F100+H100+J100</f>
        <v>0</v>
      </c>
      <c r="M100" s="19" t="s">
        <v>52</v>
      </c>
      <c r="N100" s="1" t="s">
        <v>78</v>
      </c>
      <c r="O100" s="1" t="s">
        <v>78</v>
      </c>
      <c r="P100" s="1" t="s">
        <v>52</v>
      </c>
      <c r="Q100" s="1" t="s">
        <v>52</v>
      </c>
      <c r="R100" s="1" t="s">
        <v>52</v>
      </c>
      <c r="AV100" s="1" t="s">
        <v>52</v>
      </c>
      <c r="AW100" s="1" t="s">
        <v>52</v>
      </c>
      <c r="AX100" s="1" t="s">
        <v>52</v>
      </c>
      <c r="AY100" s="1" t="s">
        <v>52</v>
      </c>
      <c r="AZ100" s="1" t="s">
        <v>52</v>
      </c>
    </row>
    <row r="101" spans="1:52" ht="30" customHeight="1" x14ac:dyDescent="0.3">
      <c r="A101" s="20"/>
      <c r="B101" s="20"/>
      <c r="C101" s="20"/>
      <c r="D101" s="20"/>
      <c r="E101" s="22"/>
      <c r="F101" s="25"/>
      <c r="G101" s="22"/>
      <c r="H101" s="25"/>
      <c r="I101" s="22"/>
      <c r="J101" s="25"/>
      <c r="K101" s="22"/>
      <c r="L101" s="25"/>
      <c r="M101" s="20"/>
    </row>
    <row r="102" spans="1:52" ht="30" customHeight="1" x14ac:dyDescent="0.3">
      <c r="A102" s="16" t="s">
        <v>369</v>
      </c>
      <c r="B102" s="17"/>
      <c r="C102" s="17"/>
      <c r="D102" s="17"/>
      <c r="E102" s="21"/>
      <c r="F102" s="24"/>
      <c r="G102" s="21"/>
      <c r="H102" s="24"/>
      <c r="I102" s="21"/>
      <c r="J102" s="24"/>
      <c r="K102" s="21"/>
      <c r="L102" s="24"/>
      <c r="M102" s="18"/>
      <c r="N102" s="1" t="s">
        <v>127</v>
      </c>
    </row>
    <row r="103" spans="1:52" ht="30" customHeight="1" x14ac:dyDescent="0.3">
      <c r="A103" s="19" t="s">
        <v>335</v>
      </c>
      <c r="B103" s="19" t="s">
        <v>240</v>
      </c>
      <c r="C103" s="19" t="s">
        <v>241</v>
      </c>
      <c r="D103" s="20">
        <v>1.3599999999999999E-2</v>
      </c>
      <c r="E103" s="22">
        <f>단가대비표!O22</f>
        <v>0</v>
      </c>
      <c r="F103" s="25">
        <f>TRUNC(E103*D103,1)</f>
        <v>0</v>
      </c>
      <c r="G103" s="22">
        <f>단가대비표!P22</f>
        <v>0</v>
      </c>
      <c r="H103" s="25">
        <f>TRUNC(G103*D103,1)</f>
        <v>0</v>
      </c>
      <c r="I103" s="22">
        <f>단가대비표!V22</f>
        <v>0</v>
      </c>
      <c r="J103" s="25">
        <f>TRUNC(I103*D103,1)</f>
        <v>0</v>
      </c>
      <c r="K103" s="22">
        <f t="shared" ref="K103:L105" si="13">TRUNC(E103+G103+I103,1)</f>
        <v>0</v>
      </c>
      <c r="L103" s="25">
        <f t="shared" si="13"/>
        <v>0</v>
      </c>
      <c r="M103" s="19" t="s">
        <v>52</v>
      </c>
      <c r="N103" s="1" t="s">
        <v>127</v>
      </c>
      <c r="O103" s="1" t="s">
        <v>336</v>
      </c>
      <c r="P103" s="1" t="s">
        <v>64</v>
      </c>
      <c r="Q103" s="1" t="s">
        <v>64</v>
      </c>
      <c r="R103" s="1" t="s">
        <v>63</v>
      </c>
      <c r="V103">
        <v>1</v>
      </c>
      <c r="AV103" s="1" t="s">
        <v>52</v>
      </c>
      <c r="AW103" s="1" t="s">
        <v>371</v>
      </c>
      <c r="AX103" s="1" t="s">
        <v>52</v>
      </c>
      <c r="AY103" s="1" t="s">
        <v>52</v>
      </c>
      <c r="AZ103" s="1" t="s">
        <v>52</v>
      </c>
    </row>
    <row r="104" spans="1:52" ht="30" customHeight="1" x14ac:dyDescent="0.3">
      <c r="A104" s="19" t="s">
        <v>307</v>
      </c>
      <c r="B104" s="19" t="s">
        <v>240</v>
      </c>
      <c r="C104" s="19" t="s">
        <v>241</v>
      </c>
      <c r="D104" s="20">
        <v>7.1999999999999998E-3</v>
      </c>
      <c r="E104" s="22">
        <f>단가대비표!O20</f>
        <v>0</v>
      </c>
      <c r="F104" s="25">
        <f>TRUNC(E104*D104,1)</f>
        <v>0</v>
      </c>
      <c r="G104" s="22">
        <f>단가대비표!P20</f>
        <v>0</v>
      </c>
      <c r="H104" s="25">
        <f>TRUNC(G104*D104,1)</f>
        <v>0</v>
      </c>
      <c r="I104" s="22">
        <f>단가대비표!V20</f>
        <v>0</v>
      </c>
      <c r="J104" s="25">
        <f>TRUNC(I104*D104,1)</f>
        <v>0</v>
      </c>
      <c r="K104" s="22">
        <f t="shared" si="13"/>
        <v>0</v>
      </c>
      <c r="L104" s="25">
        <f t="shared" si="13"/>
        <v>0</v>
      </c>
      <c r="M104" s="19" t="s">
        <v>52</v>
      </c>
      <c r="N104" s="1" t="s">
        <v>127</v>
      </c>
      <c r="O104" s="1" t="s">
        <v>308</v>
      </c>
      <c r="P104" s="1" t="s">
        <v>64</v>
      </c>
      <c r="Q104" s="1" t="s">
        <v>64</v>
      </c>
      <c r="R104" s="1" t="s">
        <v>63</v>
      </c>
      <c r="V104">
        <v>1</v>
      </c>
      <c r="AV104" s="1" t="s">
        <v>52</v>
      </c>
      <c r="AW104" s="1" t="s">
        <v>372</v>
      </c>
      <c r="AX104" s="1" t="s">
        <v>52</v>
      </c>
      <c r="AY104" s="1" t="s">
        <v>52</v>
      </c>
      <c r="AZ104" s="1" t="s">
        <v>52</v>
      </c>
    </row>
    <row r="105" spans="1:52" ht="30" customHeight="1" x14ac:dyDescent="0.3">
      <c r="A105" s="19" t="s">
        <v>275</v>
      </c>
      <c r="B105" s="19" t="s">
        <v>290</v>
      </c>
      <c r="C105" s="19" t="s">
        <v>277</v>
      </c>
      <c r="D105" s="20">
        <v>1</v>
      </c>
      <c r="E105" s="22">
        <f>TRUNC(SUMIF(V103:V105, RIGHTB(O105, 1), H103:H105)*U105, 2)</f>
        <v>0</v>
      </c>
      <c r="F105" s="25">
        <f>TRUNC(E105*D105,1)</f>
        <v>0</v>
      </c>
      <c r="G105" s="22">
        <v>0</v>
      </c>
      <c r="H105" s="25">
        <f>TRUNC(G105*D105,1)</f>
        <v>0</v>
      </c>
      <c r="I105" s="22">
        <v>0</v>
      </c>
      <c r="J105" s="25">
        <f>TRUNC(I105*D105,1)</f>
        <v>0</v>
      </c>
      <c r="K105" s="22">
        <f t="shared" si="13"/>
        <v>0</v>
      </c>
      <c r="L105" s="25">
        <f t="shared" si="13"/>
        <v>0</v>
      </c>
      <c r="M105" s="19" t="s">
        <v>52</v>
      </c>
      <c r="N105" s="1" t="s">
        <v>127</v>
      </c>
      <c r="O105" s="1" t="s">
        <v>278</v>
      </c>
      <c r="P105" s="1" t="s">
        <v>64</v>
      </c>
      <c r="Q105" s="1" t="s">
        <v>64</v>
      </c>
      <c r="R105" s="1" t="s">
        <v>64</v>
      </c>
      <c r="S105">
        <v>1</v>
      </c>
      <c r="T105">
        <v>0</v>
      </c>
      <c r="U105">
        <v>0.02</v>
      </c>
      <c r="AV105" s="1" t="s">
        <v>52</v>
      </c>
      <c r="AW105" s="1" t="s">
        <v>373</v>
      </c>
      <c r="AX105" s="1" t="s">
        <v>52</v>
      </c>
      <c r="AY105" s="1" t="s">
        <v>52</v>
      </c>
      <c r="AZ105" s="1" t="s">
        <v>52</v>
      </c>
    </row>
    <row r="106" spans="1:52" ht="30" customHeight="1" x14ac:dyDescent="0.3">
      <c r="A106" s="19" t="s">
        <v>244</v>
      </c>
      <c r="B106" s="19" t="s">
        <v>52</v>
      </c>
      <c r="C106" s="19" t="s">
        <v>52</v>
      </c>
      <c r="D106" s="20"/>
      <c r="E106" s="22"/>
      <c r="F106" s="25">
        <f>TRUNC(SUMIF(N103:N105, N102, F103:F105),0)</f>
        <v>0</v>
      </c>
      <c r="G106" s="22"/>
      <c r="H106" s="25">
        <f>TRUNC(SUMIF(N103:N105, N102, H103:H105),0)</f>
        <v>0</v>
      </c>
      <c r="I106" s="22"/>
      <c r="J106" s="25">
        <f>TRUNC(SUMIF(N103:N105, N102, J103:J105),0)</f>
        <v>0</v>
      </c>
      <c r="K106" s="22"/>
      <c r="L106" s="25">
        <f>F106+H106+J106</f>
        <v>0</v>
      </c>
      <c r="M106" s="19" t="s">
        <v>52</v>
      </c>
      <c r="N106" s="1" t="s">
        <v>78</v>
      </c>
      <c r="O106" s="1" t="s">
        <v>78</v>
      </c>
      <c r="P106" s="1" t="s">
        <v>52</v>
      </c>
      <c r="Q106" s="1" t="s">
        <v>52</v>
      </c>
      <c r="R106" s="1" t="s">
        <v>52</v>
      </c>
      <c r="AV106" s="1" t="s">
        <v>52</v>
      </c>
      <c r="AW106" s="1" t="s">
        <v>52</v>
      </c>
      <c r="AX106" s="1" t="s">
        <v>52</v>
      </c>
      <c r="AY106" s="1" t="s">
        <v>52</v>
      </c>
      <c r="AZ106" s="1" t="s">
        <v>52</v>
      </c>
    </row>
    <row r="107" spans="1:52" ht="30" customHeight="1" x14ac:dyDescent="0.3">
      <c r="A107" s="20"/>
      <c r="B107" s="20"/>
      <c r="C107" s="20"/>
      <c r="D107" s="20"/>
      <c r="E107" s="22"/>
      <c r="F107" s="25"/>
      <c r="G107" s="22"/>
      <c r="H107" s="25"/>
      <c r="I107" s="22"/>
      <c r="J107" s="25"/>
      <c r="K107" s="22"/>
      <c r="L107" s="25"/>
      <c r="M107" s="20"/>
    </row>
    <row r="108" spans="1:52" ht="30" customHeight="1" x14ac:dyDescent="0.3">
      <c r="A108" s="16" t="s">
        <v>374</v>
      </c>
      <c r="B108" s="17"/>
      <c r="C108" s="17"/>
      <c r="D108" s="17"/>
      <c r="E108" s="21"/>
      <c r="F108" s="24"/>
      <c r="G108" s="21"/>
      <c r="H108" s="24"/>
      <c r="I108" s="21"/>
      <c r="J108" s="24"/>
      <c r="K108" s="21"/>
      <c r="L108" s="24"/>
      <c r="M108" s="18"/>
      <c r="N108" s="1" t="s">
        <v>131</v>
      </c>
    </row>
    <row r="109" spans="1:52" ht="30" customHeight="1" x14ac:dyDescent="0.3">
      <c r="A109" s="19" t="s">
        <v>335</v>
      </c>
      <c r="B109" s="19" t="s">
        <v>240</v>
      </c>
      <c r="C109" s="19" t="s">
        <v>241</v>
      </c>
      <c r="D109" s="20">
        <v>1.9599999999999999E-2</v>
      </c>
      <c r="E109" s="22">
        <f>단가대비표!O22</f>
        <v>0</v>
      </c>
      <c r="F109" s="25">
        <f>TRUNC(E109*D109,1)</f>
        <v>0</v>
      </c>
      <c r="G109" s="22">
        <f>단가대비표!P22</f>
        <v>0</v>
      </c>
      <c r="H109" s="25">
        <f>TRUNC(G109*D109,1)</f>
        <v>0</v>
      </c>
      <c r="I109" s="22">
        <f>단가대비표!V22</f>
        <v>0</v>
      </c>
      <c r="J109" s="25">
        <f>TRUNC(I109*D109,1)</f>
        <v>0</v>
      </c>
      <c r="K109" s="22">
        <f t="shared" ref="K109:L111" si="14">TRUNC(E109+G109+I109,1)</f>
        <v>0</v>
      </c>
      <c r="L109" s="25">
        <f t="shared" si="14"/>
        <v>0</v>
      </c>
      <c r="M109" s="19" t="s">
        <v>52</v>
      </c>
      <c r="N109" s="1" t="s">
        <v>131</v>
      </c>
      <c r="O109" s="1" t="s">
        <v>336</v>
      </c>
      <c r="P109" s="1" t="s">
        <v>64</v>
      </c>
      <c r="Q109" s="1" t="s">
        <v>64</v>
      </c>
      <c r="R109" s="1" t="s">
        <v>63</v>
      </c>
      <c r="V109">
        <v>1</v>
      </c>
      <c r="AV109" s="1" t="s">
        <v>52</v>
      </c>
      <c r="AW109" s="1" t="s">
        <v>375</v>
      </c>
      <c r="AX109" s="1" t="s">
        <v>52</v>
      </c>
      <c r="AY109" s="1" t="s">
        <v>52</v>
      </c>
      <c r="AZ109" s="1" t="s">
        <v>52</v>
      </c>
    </row>
    <row r="110" spans="1:52" ht="30" customHeight="1" x14ac:dyDescent="0.3">
      <c r="A110" s="19" t="s">
        <v>307</v>
      </c>
      <c r="B110" s="19" t="s">
        <v>240</v>
      </c>
      <c r="C110" s="19" t="s">
        <v>241</v>
      </c>
      <c r="D110" s="20">
        <v>1.04E-2</v>
      </c>
      <c r="E110" s="22">
        <f>단가대비표!O20</f>
        <v>0</v>
      </c>
      <c r="F110" s="25">
        <f>TRUNC(E110*D110,1)</f>
        <v>0</v>
      </c>
      <c r="G110" s="22">
        <f>단가대비표!P20</f>
        <v>0</v>
      </c>
      <c r="H110" s="25">
        <f>TRUNC(G110*D110,1)</f>
        <v>0</v>
      </c>
      <c r="I110" s="22">
        <f>단가대비표!V20</f>
        <v>0</v>
      </c>
      <c r="J110" s="25">
        <f>TRUNC(I110*D110,1)</f>
        <v>0</v>
      </c>
      <c r="K110" s="22">
        <f t="shared" si="14"/>
        <v>0</v>
      </c>
      <c r="L110" s="25">
        <f t="shared" si="14"/>
        <v>0</v>
      </c>
      <c r="M110" s="19" t="s">
        <v>52</v>
      </c>
      <c r="N110" s="1" t="s">
        <v>131</v>
      </c>
      <c r="O110" s="1" t="s">
        <v>308</v>
      </c>
      <c r="P110" s="1" t="s">
        <v>64</v>
      </c>
      <c r="Q110" s="1" t="s">
        <v>64</v>
      </c>
      <c r="R110" s="1" t="s">
        <v>63</v>
      </c>
      <c r="V110">
        <v>1</v>
      </c>
      <c r="AV110" s="1" t="s">
        <v>52</v>
      </c>
      <c r="AW110" s="1" t="s">
        <v>376</v>
      </c>
      <c r="AX110" s="1" t="s">
        <v>52</v>
      </c>
      <c r="AY110" s="1" t="s">
        <v>52</v>
      </c>
      <c r="AZ110" s="1" t="s">
        <v>52</v>
      </c>
    </row>
    <row r="111" spans="1:52" ht="30" customHeight="1" x14ac:dyDescent="0.3">
      <c r="A111" s="19" t="s">
        <v>275</v>
      </c>
      <c r="B111" s="19" t="s">
        <v>290</v>
      </c>
      <c r="C111" s="19" t="s">
        <v>277</v>
      </c>
      <c r="D111" s="20">
        <v>1</v>
      </c>
      <c r="E111" s="22">
        <f>TRUNC(SUMIF(V109:V111, RIGHTB(O111, 1), H109:H111)*U111, 2)</f>
        <v>0</v>
      </c>
      <c r="F111" s="25">
        <f>TRUNC(E111*D111,1)</f>
        <v>0</v>
      </c>
      <c r="G111" s="22">
        <v>0</v>
      </c>
      <c r="H111" s="25">
        <f>TRUNC(G111*D111,1)</f>
        <v>0</v>
      </c>
      <c r="I111" s="22">
        <v>0</v>
      </c>
      <c r="J111" s="25">
        <f>TRUNC(I111*D111,1)</f>
        <v>0</v>
      </c>
      <c r="K111" s="22">
        <f t="shared" si="14"/>
        <v>0</v>
      </c>
      <c r="L111" s="25">
        <f t="shared" si="14"/>
        <v>0</v>
      </c>
      <c r="M111" s="19" t="s">
        <v>52</v>
      </c>
      <c r="N111" s="1" t="s">
        <v>131</v>
      </c>
      <c r="O111" s="1" t="s">
        <v>278</v>
      </c>
      <c r="P111" s="1" t="s">
        <v>64</v>
      </c>
      <c r="Q111" s="1" t="s">
        <v>64</v>
      </c>
      <c r="R111" s="1" t="s">
        <v>64</v>
      </c>
      <c r="S111">
        <v>1</v>
      </c>
      <c r="T111">
        <v>0</v>
      </c>
      <c r="U111">
        <v>0.02</v>
      </c>
      <c r="AV111" s="1" t="s">
        <v>52</v>
      </c>
      <c r="AW111" s="1" t="s">
        <v>377</v>
      </c>
      <c r="AX111" s="1" t="s">
        <v>52</v>
      </c>
      <c r="AY111" s="1" t="s">
        <v>52</v>
      </c>
      <c r="AZ111" s="1" t="s">
        <v>52</v>
      </c>
    </row>
    <row r="112" spans="1:52" ht="30" customHeight="1" x14ac:dyDescent="0.3">
      <c r="A112" s="19" t="s">
        <v>244</v>
      </c>
      <c r="B112" s="19" t="s">
        <v>52</v>
      </c>
      <c r="C112" s="19" t="s">
        <v>52</v>
      </c>
      <c r="D112" s="20"/>
      <c r="E112" s="22"/>
      <c r="F112" s="25">
        <f>TRUNC(SUMIF(N109:N111, N108, F109:F111),0)</f>
        <v>0</v>
      </c>
      <c r="G112" s="22"/>
      <c r="H112" s="25">
        <f>TRUNC(SUMIF(N109:N111, N108, H109:H111),0)</f>
        <v>0</v>
      </c>
      <c r="I112" s="22"/>
      <c r="J112" s="25">
        <f>TRUNC(SUMIF(N109:N111, N108, J109:J111),0)</f>
        <v>0</v>
      </c>
      <c r="K112" s="22"/>
      <c r="L112" s="25">
        <f>F112+H112+J112</f>
        <v>0</v>
      </c>
      <c r="M112" s="19" t="s">
        <v>52</v>
      </c>
      <c r="N112" s="1" t="s">
        <v>78</v>
      </c>
      <c r="O112" s="1" t="s">
        <v>78</v>
      </c>
      <c r="P112" s="1" t="s">
        <v>52</v>
      </c>
      <c r="Q112" s="1" t="s">
        <v>52</v>
      </c>
      <c r="R112" s="1" t="s">
        <v>52</v>
      </c>
      <c r="AV112" s="1" t="s">
        <v>52</v>
      </c>
      <c r="AW112" s="1" t="s">
        <v>52</v>
      </c>
      <c r="AX112" s="1" t="s">
        <v>52</v>
      </c>
      <c r="AY112" s="1" t="s">
        <v>52</v>
      </c>
      <c r="AZ112" s="1" t="s">
        <v>52</v>
      </c>
    </row>
    <row r="113" spans="1:52" ht="30" customHeight="1" x14ac:dyDescent="0.3">
      <c r="A113" s="20"/>
      <c r="B113" s="20"/>
      <c r="C113" s="20"/>
      <c r="D113" s="20"/>
      <c r="E113" s="22"/>
      <c r="F113" s="25"/>
      <c r="G113" s="22"/>
      <c r="H113" s="25"/>
      <c r="I113" s="22"/>
      <c r="J113" s="25"/>
      <c r="K113" s="22"/>
      <c r="L113" s="25"/>
      <c r="M113" s="20"/>
    </row>
    <row r="114" spans="1:52" ht="30" customHeight="1" x14ac:dyDescent="0.3">
      <c r="A114" s="16" t="s">
        <v>378</v>
      </c>
      <c r="B114" s="17"/>
      <c r="C114" s="17"/>
      <c r="D114" s="17"/>
      <c r="E114" s="21"/>
      <c r="F114" s="24"/>
      <c r="G114" s="21"/>
      <c r="H114" s="24"/>
      <c r="I114" s="21"/>
      <c r="J114" s="24"/>
      <c r="K114" s="21"/>
      <c r="L114" s="24"/>
      <c r="M114" s="18"/>
      <c r="N114" s="1" t="s">
        <v>135</v>
      </c>
    </row>
    <row r="115" spans="1:52" ht="30" customHeight="1" x14ac:dyDescent="0.3">
      <c r="A115" s="19" t="s">
        <v>335</v>
      </c>
      <c r="B115" s="19" t="s">
        <v>240</v>
      </c>
      <c r="C115" s="19" t="s">
        <v>241</v>
      </c>
      <c r="D115" s="20">
        <v>2.5600000000000001E-2</v>
      </c>
      <c r="E115" s="22">
        <f>단가대비표!O22</f>
        <v>0</v>
      </c>
      <c r="F115" s="25">
        <f>TRUNC(E115*D115,1)</f>
        <v>0</v>
      </c>
      <c r="G115" s="22">
        <f>단가대비표!P22</f>
        <v>0</v>
      </c>
      <c r="H115" s="25">
        <f>TRUNC(G115*D115,1)</f>
        <v>0</v>
      </c>
      <c r="I115" s="22">
        <f>단가대비표!V22</f>
        <v>0</v>
      </c>
      <c r="J115" s="25">
        <f>TRUNC(I115*D115,1)</f>
        <v>0</v>
      </c>
      <c r="K115" s="22">
        <f t="shared" ref="K115:L117" si="15">TRUNC(E115+G115+I115,1)</f>
        <v>0</v>
      </c>
      <c r="L115" s="25">
        <f t="shared" si="15"/>
        <v>0</v>
      </c>
      <c r="M115" s="19" t="s">
        <v>52</v>
      </c>
      <c r="N115" s="1" t="s">
        <v>135</v>
      </c>
      <c r="O115" s="1" t="s">
        <v>336</v>
      </c>
      <c r="P115" s="1" t="s">
        <v>64</v>
      </c>
      <c r="Q115" s="1" t="s">
        <v>64</v>
      </c>
      <c r="R115" s="1" t="s">
        <v>63</v>
      </c>
      <c r="V115">
        <v>1</v>
      </c>
      <c r="AV115" s="1" t="s">
        <v>52</v>
      </c>
      <c r="AW115" s="1" t="s">
        <v>379</v>
      </c>
      <c r="AX115" s="1" t="s">
        <v>52</v>
      </c>
      <c r="AY115" s="1" t="s">
        <v>52</v>
      </c>
      <c r="AZ115" s="1" t="s">
        <v>52</v>
      </c>
    </row>
    <row r="116" spans="1:52" ht="30" customHeight="1" x14ac:dyDescent="0.3">
      <c r="A116" s="19" t="s">
        <v>307</v>
      </c>
      <c r="B116" s="19" t="s">
        <v>240</v>
      </c>
      <c r="C116" s="19" t="s">
        <v>241</v>
      </c>
      <c r="D116" s="20">
        <v>1.3599999999999999E-2</v>
      </c>
      <c r="E116" s="22">
        <f>단가대비표!O20</f>
        <v>0</v>
      </c>
      <c r="F116" s="25">
        <f>TRUNC(E116*D116,1)</f>
        <v>0</v>
      </c>
      <c r="G116" s="22">
        <f>단가대비표!P20</f>
        <v>0</v>
      </c>
      <c r="H116" s="25">
        <f>TRUNC(G116*D116,1)</f>
        <v>0</v>
      </c>
      <c r="I116" s="22">
        <f>단가대비표!V20</f>
        <v>0</v>
      </c>
      <c r="J116" s="25">
        <f>TRUNC(I116*D116,1)</f>
        <v>0</v>
      </c>
      <c r="K116" s="22">
        <f t="shared" si="15"/>
        <v>0</v>
      </c>
      <c r="L116" s="25">
        <f t="shared" si="15"/>
        <v>0</v>
      </c>
      <c r="M116" s="19" t="s">
        <v>52</v>
      </c>
      <c r="N116" s="1" t="s">
        <v>135</v>
      </c>
      <c r="O116" s="1" t="s">
        <v>308</v>
      </c>
      <c r="P116" s="1" t="s">
        <v>64</v>
      </c>
      <c r="Q116" s="1" t="s">
        <v>64</v>
      </c>
      <c r="R116" s="1" t="s">
        <v>63</v>
      </c>
      <c r="V116">
        <v>1</v>
      </c>
      <c r="AV116" s="1" t="s">
        <v>52</v>
      </c>
      <c r="AW116" s="1" t="s">
        <v>380</v>
      </c>
      <c r="AX116" s="1" t="s">
        <v>52</v>
      </c>
      <c r="AY116" s="1" t="s">
        <v>52</v>
      </c>
      <c r="AZ116" s="1" t="s">
        <v>52</v>
      </c>
    </row>
    <row r="117" spans="1:52" ht="30" customHeight="1" x14ac:dyDescent="0.3">
      <c r="A117" s="19" t="s">
        <v>275</v>
      </c>
      <c r="B117" s="19" t="s">
        <v>290</v>
      </c>
      <c r="C117" s="19" t="s">
        <v>277</v>
      </c>
      <c r="D117" s="20">
        <v>1</v>
      </c>
      <c r="E117" s="22">
        <f>TRUNC(SUMIF(V115:V117, RIGHTB(O117, 1), H115:H117)*U117, 2)</f>
        <v>0</v>
      </c>
      <c r="F117" s="25">
        <f>TRUNC(E117*D117,1)</f>
        <v>0</v>
      </c>
      <c r="G117" s="22">
        <v>0</v>
      </c>
      <c r="H117" s="25">
        <f>TRUNC(G117*D117,1)</f>
        <v>0</v>
      </c>
      <c r="I117" s="22">
        <v>0</v>
      </c>
      <c r="J117" s="25">
        <f>TRUNC(I117*D117,1)</f>
        <v>0</v>
      </c>
      <c r="K117" s="22">
        <f t="shared" si="15"/>
        <v>0</v>
      </c>
      <c r="L117" s="25">
        <f t="shared" si="15"/>
        <v>0</v>
      </c>
      <c r="M117" s="19" t="s">
        <v>52</v>
      </c>
      <c r="N117" s="1" t="s">
        <v>135</v>
      </c>
      <c r="O117" s="1" t="s">
        <v>278</v>
      </c>
      <c r="P117" s="1" t="s">
        <v>64</v>
      </c>
      <c r="Q117" s="1" t="s">
        <v>64</v>
      </c>
      <c r="R117" s="1" t="s">
        <v>64</v>
      </c>
      <c r="S117">
        <v>1</v>
      </c>
      <c r="T117">
        <v>0</v>
      </c>
      <c r="U117">
        <v>0.02</v>
      </c>
      <c r="AV117" s="1" t="s">
        <v>52</v>
      </c>
      <c r="AW117" s="1" t="s">
        <v>381</v>
      </c>
      <c r="AX117" s="1" t="s">
        <v>52</v>
      </c>
      <c r="AY117" s="1" t="s">
        <v>52</v>
      </c>
      <c r="AZ117" s="1" t="s">
        <v>52</v>
      </c>
    </row>
    <row r="118" spans="1:52" ht="30" customHeight="1" x14ac:dyDescent="0.3">
      <c r="A118" s="19" t="s">
        <v>244</v>
      </c>
      <c r="B118" s="19" t="s">
        <v>52</v>
      </c>
      <c r="C118" s="19" t="s">
        <v>52</v>
      </c>
      <c r="D118" s="20"/>
      <c r="E118" s="22"/>
      <c r="F118" s="25">
        <f>TRUNC(SUMIF(N115:N117, N114, F115:F117),0)</f>
        <v>0</v>
      </c>
      <c r="G118" s="22"/>
      <c r="H118" s="25">
        <f>TRUNC(SUMIF(N115:N117, N114, H115:H117),0)</f>
        <v>0</v>
      </c>
      <c r="I118" s="22"/>
      <c r="J118" s="25">
        <f>TRUNC(SUMIF(N115:N117, N114, J115:J117),0)</f>
        <v>0</v>
      </c>
      <c r="K118" s="22"/>
      <c r="L118" s="25">
        <f>F118+H118+J118</f>
        <v>0</v>
      </c>
      <c r="M118" s="19" t="s">
        <v>52</v>
      </c>
      <c r="N118" s="1" t="s">
        <v>78</v>
      </c>
      <c r="O118" s="1" t="s">
        <v>78</v>
      </c>
      <c r="P118" s="1" t="s">
        <v>52</v>
      </c>
      <c r="Q118" s="1" t="s">
        <v>52</v>
      </c>
      <c r="R118" s="1" t="s">
        <v>52</v>
      </c>
      <c r="AV118" s="1" t="s">
        <v>52</v>
      </c>
      <c r="AW118" s="1" t="s">
        <v>52</v>
      </c>
      <c r="AX118" s="1" t="s">
        <v>52</v>
      </c>
      <c r="AY118" s="1" t="s">
        <v>52</v>
      </c>
      <c r="AZ118" s="1" t="s">
        <v>52</v>
      </c>
    </row>
    <row r="119" spans="1:52" ht="30" customHeight="1" x14ac:dyDescent="0.3">
      <c r="A119" s="20"/>
      <c r="B119" s="20"/>
      <c r="C119" s="20"/>
      <c r="D119" s="20"/>
      <c r="E119" s="22"/>
      <c r="F119" s="25"/>
      <c r="G119" s="22"/>
      <c r="H119" s="25"/>
      <c r="I119" s="22"/>
      <c r="J119" s="25"/>
      <c r="K119" s="22"/>
      <c r="L119" s="25"/>
      <c r="M119" s="20"/>
    </row>
    <row r="120" spans="1:52" ht="30" customHeight="1" x14ac:dyDescent="0.3">
      <c r="A120" s="16" t="s">
        <v>382</v>
      </c>
      <c r="B120" s="17"/>
      <c r="C120" s="17"/>
      <c r="D120" s="17"/>
      <c r="E120" s="21"/>
      <c r="F120" s="24"/>
      <c r="G120" s="21"/>
      <c r="H120" s="24"/>
      <c r="I120" s="21"/>
      <c r="J120" s="24"/>
      <c r="K120" s="21"/>
      <c r="L120" s="24"/>
      <c r="M120" s="18"/>
      <c r="N120" s="1" t="s">
        <v>187</v>
      </c>
    </row>
    <row r="121" spans="1:52" ht="30" customHeight="1" x14ac:dyDescent="0.3">
      <c r="A121" s="19" t="s">
        <v>236</v>
      </c>
      <c r="B121" s="19" t="s">
        <v>73</v>
      </c>
      <c r="C121" s="19" t="s">
        <v>112</v>
      </c>
      <c r="D121" s="20">
        <v>0.4</v>
      </c>
      <c r="E121" s="22">
        <f>일위대가목록!E4</f>
        <v>0</v>
      </c>
      <c r="F121" s="25">
        <f>TRUNC(E121*D121,1)</f>
        <v>0</v>
      </c>
      <c r="G121" s="22">
        <f>일위대가목록!F4</f>
        <v>0</v>
      </c>
      <c r="H121" s="25">
        <f>TRUNC(G121*D121,1)</f>
        <v>0</v>
      </c>
      <c r="I121" s="22">
        <f>일위대가목록!G4</f>
        <v>0</v>
      </c>
      <c r="J121" s="25">
        <f>TRUNC(I121*D121,1)</f>
        <v>0</v>
      </c>
      <c r="K121" s="22">
        <f>TRUNC(E121+G121+I121,1)</f>
        <v>0</v>
      </c>
      <c r="L121" s="25">
        <f>TRUNC(F121+H121+J121,1)</f>
        <v>0</v>
      </c>
      <c r="M121" s="19" t="s">
        <v>237</v>
      </c>
      <c r="N121" s="1" t="s">
        <v>187</v>
      </c>
      <c r="O121" s="1" t="s">
        <v>235</v>
      </c>
      <c r="P121" s="1" t="s">
        <v>63</v>
      </c>
      <c r="Q121" s="1" t="s">
        <v>64</v>
      </c>
      <c r="R121" s="1" t="s">
        <v>64</v>
      </c>
      <c r="AV121" s="1" t="s">
        <v>52</v>
      </c>
      <c r="AW121" s="1" t="s">
        <v>383</v>
      </c>
      <c r="AX121" s="1" t="s">
        <v>52</v>
      </c>
      <c r="AY121" s="1" t="s">
        <v>52</v>
      </c>
      <c r="AZ121" s="1" t="s">
        <v>52</v>
      </c>
    </row>
    <row r="122" spans="1:52" ht="30" customHeight="1" x14ac:dyDescent="0.3">
      <c r="A122" s="19" t="s">
        <v>244</v>
      </c>
      <c r="B122" s="19" t="s">
        <v>52</v>
      </c>
      <c r="C122" s="19" t="s">
        <v>52</v>
      </c>
      <c r="D122" s="20"/>
      <c r="E122" s="22"/>
      <c r="F122" s="25">
        <f>TRUNC(SUMIF(N121:N121, N120, F121:F121),0)</f>
        <v>0</v>
      </c>
      <c r="G122" s="22"/>
      <c r="H122" s="25">
        <f>TRUNC(SUMIF(N121:N121, N120, H121:H121),0)</f>
        <v>0</v>
      </c>
      <c r="I122" s="22"/>
      <c r="J122" s="25">
        <f>TRUNC(SUMIF(N121:N121, N120, J121:J121),0)</f>
        <v>0</v>
      </c>
      <c r="K122" s="22"/>
      <c r="L122" s="25">
        <f>F122+H122+J122</f>
        <v>0</v>
      </c>
      <c r="M122" s="19" t="s">
        <v>52</v>
      </c>
      <c r="N122" s="1" t="s">
        <v>78</v>
      </c>
      <c r="O122" s="1" t="s">
        <v>78</v>
      </c>
      <c r="P122" s="1" t="s">
        <v>52</v>
      </c>
      <c r="Q122" s="1" t="s">
        <v>52</v>
      </c>
      <c r="R122" s="1" t="s">
        <v>52</v>
      </c>
      <c r="AV122" s="1" t="s">
        <v>52</v>
      </c>
      <c r="AW122" s="1" t="s">
        <v>52</v>
      </c>
      <c r="AX122" s="1" t="s">
        <v>52</v>
      </c>
      <c r="AY122" s="1" t="s">
        <v>52</v>
      </c>
      <c r="AZ122" s="1" t="s">
        <v>52</v>
      </c>
    </row>
    <row r="123" spans="1:52" ht="30" customHeight="1" x14ac:dyDescent="0.3">
      <c r="A123" s="20"/>
      <c r="B123" s="20"/>
      <c r="C123" s="20"/>
      <c r="D123" s="20"/>
      <c r="E123" s="22"/>
      <c r="F123" s="25"/>
      <c r="G123" s="22"/>
      <c r="H123" s="25"/>
      <c r="I123" s="22"/>
      <c r="J123" s="25"/>
      <c r="K123" s="22"/>
      <c r="L123" s="25"/>
      <c r="M123" s="20"/>
    </row>
    <row r="124" spans="1:52" ht="30" customHeight="1" x14ac:dyDescent="0.3">
      <c r="A124" s="16" t="s">
        <v>384</v>
      </c>
      <c r="B124" s="17"/>
      <c r="C124" s="17"/>
      <c r="D124" s="17"/>
      <c r="E124" s="21"/>
      <c r="F124" s="24"/>
      <c r="G124" s="21"/>
      <c r="H124" s="24"/>
      <c r="I124" s="21"/>
      <c r="J124" s="24"/>
      <c r="K124" s="21"/>
      <c r="L124" s="24"/>
      <c r="M124" s="18"/>
      <c r="N124" s="1" t="s">
        <v>139</v>
      </c>
    </row>
    <row r="125" spans="1:52" ht="30" customHeight="1" x14ac:dyDescent="0.3">
      <c r="A125" s="19" t="s">
        <v>386</v>
      </c>
      <c r="B125" s="19" t="s">
        <v>240</v>
      </c>
      <c r="C125" s="19" t="s">
        <v>241</v>
      </c>
      <c r="D125" s="20">
        <v>0.01</v>
      </c>
      <c r="E125" s="22">
        <f>단가대비표!O24</f>
        <v>0</v>
      </c>
      <c r="F125" s="25">
        <f>TRUNC(E125*D125,1)</f>
        <v>0</v>
      </c>
      <c r="G125" s="22">
        <f>단가대비표!P24</f>
        <v>0</v>
      </c>
      <c r="H125" s="25">
        <f>TRUNC(G125*D125,1)</f>
        <v>0</v>
      </c>
      <c r="I125" s="22">
        <f>단가대비표!V24</f>
        <v>0</v>
      </c>
      <c r="J125" s="25">
        <f>TRUNC(I125*D125,1)</f>
        <v>0</v>
      </c>
      <c r="K125" s="22">
        <f>TRUNC(E125+G125+I125,1)</f>
        <v>0</v>
      </c>
      <c r="L125" s="25">
        <f>TRUNC(F125+H125+J125,1)</f>
        <v>0</v>
      </c>
      <c r="M125" s="19" t="s">
        <v>52</v>
      </c>
      <c r="N125" s="1" t="s">
        <v>139</v>
      </c>
      <c r="O125" s="1" t="s">
        <v>387</v>
      </c>
      <c r="P125" s="1" t="s">
        <v>64</v>
      </c>
      <c r="Q125" s="1" t="s">
        <v>64</v>
      </c>
      <c r="R125" s="1" t="s">
        <v>63</v>
      </c>
      <c r="AV125" s="1" t="s">
        <v>52</v>
      </c>
      <c r="AW125" s="1" t="s">
        <v>388</v>
      </c>
      <c r="AX125" s="1" t="s">
        <v>52</v>
      </c>
      <c r="AY125" s="1" t="s">
        <v>52</v>
      </c>
      <c r="AZ125" s="1" t="s">
        <v>52</v>
      </c>
    </row>
    <row r="126" spans="1:52" ht="30" customHeight="1" x14ac:dyDescent="0.3">
      <c r="A126" s="19" t="s">
        <v>307</v>
      </c>
      <c r="B126" s="19" t="s">
        <v>240</v>
      </c>
      <c r="C126" s="19" t="s">
        <v>241</v>
      </c>
      <c r="D126" s="20">
        <v>7.0000000000000001E-3</v>
      </c>
      <c r="E126" s="22">
        <f>단가대비표!O20</f>
        <v>0</v>
      </c>
      <c r="F126" s="25">
        <f>TRUNC(E126*D126,1)</f>
        <v>0</v>
      </c>
      <c r="G126" s="22">
        <f>단가대비표!P20</f>
        <v>0</v>
      </c>
      <c r="H126" s="25">
        <f>TRUNC(G126*D126,1)</f>
        <v>0</v>
      </c>
      <c r="I126" s="22">
        <f>단가대비표!V20</f>
        <v>0</v>
      </c>
      <c r="J126" s="25">
        <f>TRUNC(I126*D126,1)</f>
        <v>0</v>
      </c>
      <c r="K126" s="22">
        <f>TRUNC(E126+G126+I126,1)</f>
        <v>0</v>
      </c>
      <c r="L126" s="25">
        <f>TRUNC(F126+H126+J126,1)</f>
        <v>0</v>
      </c>
      <c r="M126" s="19" t="s">
        <v>52</v>
      </c>
      <c r="N126" s="1" t="s">
        <v>139</v>
      </c>
      <c r="O126" s="1" t="s">
        <v>308</v>
      </c>
      <c r="P126" s="1" t="s">
        <v>64</v>
      </c>
      <c r="Q126" s="1" t="s">
        <v>64</v>
      </c>
      <c r="R126" s="1" t="s">
        <v>63</v>
      </c>
      <c r="AV126" s="1" t="s">
        <v>52</v>
      </c>
      <c r="AW126" s="1" t="s">
        <v>389</v>
      </c>
      <c r="AX126" s="1" t="s">
        <v>52</v>
      </c>
      <c r="AY126" s="1" t="s">
        <v>52</v>
      </c>
      <c r="AZ126" s="1" t="s">
        <v>52</v>
      </c>
    </row>
    <row r="127" spans="1:52" ht="30" customHeight="1" x14ac:dyDescent="0.3">
      <c r="A127" s="19" t="s">
        <v>244</v>
      </c>
      <c r="B127" s="19" t="s">
        <v>52</v>
      </c>
      <c r="C127" s="19" t="s">
        <v>52</v>
      </c>
      <c r="D127" s="20"/>
      <c r="E127" s="22"/>
      <c r="F127" s="25">
        <f>TRUNC(SUMIF(N125:N126, N124, F125:F126),0)</f>
        <v>0</v>
      </c>
      <c r="G127" s="22"/>
      <c r="H127" s="25">
        <f>TRUNC(SUMIF(N125:N126, N124, H125:H126),0)</f>
        <v>0</v>
      </c>
      <c r="I127" s="22"/>
      <c r="J127" s="25">
        <f>TRUNC(SUMIF(N125:N126, N124, J125:J126),0)</f>
        <v>0</v>
      </c>
      <c r="K127" s="22"/>
      <c r="L127" s="25">
        <f>F127+H127+J127</f>
        <v>0</v>
      </c>
      <c r="M127" s="19" t="s">
        <v>52</v>
      </c>
      <c r="N127" s="1" t="s">
        <v>78</v>
      </c>
      <c r="O127" s="1" t="s">
        <v>78</v>
      </c>
      <c r="P127" s="1" t="s">
        <v>52</v>
      </c>
      <c r="Q127" s="1" t="s">
        <v>52</v>
      </c>
      <c r="R127" s="1" t="s">
        <v>52</v>
      </c>
      <c r="AV127" s="1" t="s">
        <v>52</v>
      </c>
      <c r="AW127" s="1" t="s">
        <v>52</v>
      </c>
      <c r="AX127" s="1" t="s">
        <v>52</v>
      </c>
      <c r="AY127" s="1" t="s">
        <v>52</v>
      </c>
      <c r="AZ127" s="1" t="s">
        <v>52</v>
      </c>
    </row>
    <row r="128" spans="1:52" ht="30" customHeight="1" x14ac:dyDescent="0.3">
      <c r="A128" s="20"/>
      <c r="B128" s="20"/>
      <c r="C128" s="20"/>
      <c r="D128" s="20"/>
      <c r="E128" s="22"/>
      <c r="F128" s="25"/>
      <c r="G128" s="22"/>
      <c r="H128" s="25"/>
      <c r="I128" s="22"/>
      <c r="J128" s="25"/>
      <c r="K128" s="22"/>
      <c r="L128" s="25"/>
      <c r="M128" s="20"/>
    </row>
    <row r="129" spans="1:52" ht="30" customHeight="1" x14ac:dyDescent="0.3">
      <c r="A129" s="16" t="s">
        <v>390</v>
      </c>
      <c r="B129" s="17"/>
      <c r="C129" s="17"/>
      <c r="D129" s="17"/>
      <c r="E129" s="21"/>
      <c r="F129" s="24"/>
      <c r="G129" s="21"/>
      <c r="H129" s="24"/>
      <c r="I129" s="21"/>
      <c r="J129" s="24"/>
      <c r="K129" s="21"/>
      <c r="L129" s="24"/>
      <c r="M129" s="18"/>
      <c r="N129" s="1" t="s">
        <v>142</v>
      </c>
    </row>
    <row r="130" spans="1:52" ht="30" customHeight="1" x14ac:dyDescent="0.3">
      <c r="A130" s="19" t="s">
        <v>386</v>
      </c>
      <c r="B130" s="19" t="s">
        <v>240</v>
      </c>
      <c r="C130" s="19" t="s">
        <v>241</v>
      </c>
      <c r="D130" s="20">
        <v>1.2E-2</v>
      </c>
      <c r="E130" s="22">
        <f>단가대비표!O24</f>
        <v>0</v>
      </c>
      <c r="F130" s="25">
        <f>TRUNC(E130*D130,1)</f>
        <v>0</v>
      </c>
      <c r="G130" s="22">
        <f>단가대비표!P24</f>
        <v>0</v>
      </c>
      <c r="H130" s="25">
        <f>TRUNC(G130*D130,1)</f>
        <v>0</v>
      </c>
      <c r="I130" s="22">
        <f>단가대비표!V24</f>
        <v>0</v>
      </c>
      <c r="J130" s="25">
        <f>TRUNC(I130*D130,1)</f>
        <v>0</v>
      </c>
      <c r="K130" s="22">
        <f>TRUNC(E130+G130+I130,1)</f>
        <v>0</v>
      </c>
      <c r="L130" s="25">
        <f>TRUNC(F130+H130+J130,1)</f>
        <v>0</v>
      </c>
      <c r="M130" s="19" t="s">
        <v>52</v>
      </c>
      <c r="N130" s="1" t="s">
        <v>142</v>
      </c>
      <c r="O130" s="1" t="s">
        <v>387</v>
      </c>
      <c r="P130" s="1" t="s">
        <v>64</v>
      </c>
      <c r="Q130" s="1" t="s">
        <v>64</v>
      </c>
      <c r="R130" s="1" t="s">
        <v>63</v>
      </c>
      <c r="AV130" s="1" t="s">
        <v>52</v>
      </c>
      <c r="AW130" s="1" t="s">
        <v>391</v>
      </c>
      <c r="AX130" s="1" t="s">
        <v>52</v>
      </c>
      <c r="AY130" s="1" t="s">
        <v>52</v>
      </c>
      <c r="AZ130" s="1" t="s">
        <v>52</v>
      </c>
    </row>
    <row r="131" spans="1:52" ht="30" customHeight="1" x14ac:dyDescent="0.3">
      <c r="A131" s="19" t="s">
        <v>307</v>
      </c>
      <c r="B131" s="19" t="s">
        <v>240</v>
      </c>
      <c r="C131" s="19" t="s">
        <v>241</v>
      </c>
      <c r="D131" s="20">
        <v>8.0000000000000002E-3</v>
      </c>
      <c r="E131" s="22">
        <f>단가대비표!O20</f>
        <v>0</v>
      </c>
      <c r="F131" s="25">
        <f>TRUNC(E131*D131,1)</f>
        <v>0</v>
      </c>
      <c r="G131" s="22">
        <f>단가대비표!P20</f>
        <v>0</v>
      </c>
      <c r="H131" s="25">
        <f>TRUNC(G131*D131,1)</f>
        <v>0</v>
      </c>
      <c r="I131" s="22">
        <f>단가대비표!V20</f>
        <v>0</v>
      </c>
      <c r="J131" s="25">
        <f>TRUNC(I131*D131,1)</f>
        <v>0</v>
      </c>
      <c r="K131" s="22">
        <f>TRUNC(E131+G131+I131,1)</f>
        <v>0</v>
      </c>
      <c r="L131" s="25">
        <f>TRUNC(F131+H131+J131,1)</f>
        <v>0</v>
      </c>
      <c r="M131" s="19" t="s">
        <v>52</v>
      </c>
      <c r="N131" s="1" t="s">
        <v>142</v>
      </c>
      <c r="O131" s="1" t="s">
        <v>308</v>
      </c>
      <c r="P131" s="1" t="s">
        <v>64</v>
      </c>
      <c r="Q131" s="1" t="s">
        <v>64</v>
      </c>
      <c r="R131" s="1" t="s">
        <v>63</v>
      </c>
      <c r="AV131" s="1" t="s">
        <v>52</v>
      </c>
      <c r="AW131" s="1" t="s">
        <v>392</v>
      </c>
      <c r="AX131" s="1" t="s">
        <v>52</v>
      </c>
      <c r="AY131" s="1" t="s">
        <v>52</v>
      </c>
      <c r="AZ131" s="1" t="s">
        <v>52</v>
      </c>
    </row>
    <row r="132" spans="1:52" ht="30" customHeight="1" x14ac:dyDescent="0.3">
      <c r="A132" s="19" t="s">
        <v>244</v>
      </c>
      <c r="B132" s="19" t="s">
        <v>52</v>
      </c>
      <c r="C132" s="19" t="s">
        <v>52</v>
      </c>
      <c r="D132" s="20"/>
      <c r="E132" s="22"/>
      <c r="F132" s="25">
        <f>TRUNC(SUMIF(N130:N131, N129, F130:F131),0)</f>
        <v>0</v>
      </c>
      <c r="G132" s="22"/>
      <c r="H132" s="25">
        <f>TRUNC(SUMIF(N130:N131, N129, H130:H131),0)</f>
        <v>0</v>
      </c>
      <c r="I132" s="22"/>
      <c r="J132" s="25">
        <f>TRUNC(SUMIF(N130:N131, N129, J130:J131),0)</f>
        <v>0</v>
      </c>
      <c r="K132" s="22"/>
      <c r="L132" s="25">
        <f>F132+H132+J132</f>
        <v>0</v>
      </c>
      <c r="M132" s="19" t="s">
        <v>52</v>
      </c>
      <c r="N132" s="1" t="s">
        <v>78</v>
      </c>
      <c r="O132" s="1" t="s">
        <v>78</v>
      </c>
      <c r="P132" s="1" t="s">
        <v>52</v>
      </c>
      <c r="Q132" s="1" t="s">
        <v>52</v>
      </c>
      <c r="R132" s="1" t="s">
        <v>52</v>
      </c>
      <c r="AV132" s="1" t="s">
        <v>52</v>
      </c>
      <c r="AW132" s="1" t="s">
        <v>52</v>
      </c>
      <c r="AX132" s="1" t="s">
        <v>52</v>
      </c>
      <c r="AY132" s="1" t="s">
        <v>52</v>
      </c>
      <c r="AZ132" s="1" t="s">
        <v>52</v>
      </c>
    </row>
    <row r="133" spans="1:52" ht="30" customHeight="1" x14ac:dyDescent="0.3">
      <c r="A133" s="20"/>
      <c r="B133" s="20"/>
      <c r="C133" s="20"/>
      <c r="D133" s="20"/>
      <c r="E133" s="22"/>
      <c r="F133" s="25"/>
      <c r="G133" s="22"/>
      <c r="H133" s="25"/>
      <c r="I133" s="22"/>
      <c r="J133" s="25"/>
      <c r="K133" s="22"/>
      <c r="L133" s="25"/>
      <c r="M133" s="20"/>
    </row>
    <row r="134" spans="1:52" ht="30" customHeight="1" x14ac:dyDescent="0.3">
      <c r="A134" s="16" t="s">
        <v>393</v>
      </c>
      <c r="B134" s="17"/>
      <c r="C134" s="17"/>
      <c r="D134" s="17"/>
      <c r="E134" s="21"/>
      <c r="F134" s="24"/>
      <c r="G134" s="21"/>
      <c r="H134" s="24"/>
      <c r="I134" s="21"/>
      <c r="J134" s="24"/>
      <c r="K134" s="21"/>
      <c r="L134" s="24"/>
      <c r="M134" s="18"/>
      <c r="N134" s="1" t="s">
        <v>145</v>
      </c>
    </row>
    <row r="135" spans="1:52" ht="30" customHeight="1" x14ac:dyDescent="0.3">
      <c r="A135" s="19" t="s">
        <v>386</v>
      </c>
      <c r="B135" s="19" t="s">
        <v>240</v>
      </c>
      <c r="C135" s="19" t="s">
        <v>241</v>
      </c>
      <c r="D135" s="20">
        <v>1.2E-2</v>
      </c>
      <c r="E135" s="22">
        <f>단가대비표!O24</f>
        <v>0</v>
      </c>
      <c r="F135" s="25">
        <f>TRUNC(E135*D135,1)</f>
        <v>0</v>
      </c>
      <c r="G135" s="22">
        <f>단가대비표!P24</f>
        <v>0</v>
      </c>
      <c r="H135" s="25">
        <f>TRUNC(G135*D135,1)</f>
        <v>0</v>
      </c>
      <c r="I135" s="22">
        <f>단가대비표!V24</f>
        <v>0</v>
      </c>
      <c r="J135" s="25">
        <f>TRUNC(I135*D135,1)</f>
        <v>0</v>
      </c>
      <c r="K135" s="22">
        <f>TRUNC(E135+G135+I135,1)</f>
        <v>0</v>
      </c>
      <c r="L135" s="25">
        <f>TRUNC(F135+H135+J135,1)</f>
        <v>0</v>
      </c>
      <c r="M135" s="19" t="s">
        <v>52</v>
      </c>
      <c r="N135" s="1" t="s">
        <v>145</v>
      </c>
      <c r="O135" s="1" t="s">
        <v>387</v>
      </c>
      <c r="P135" s="1" t="s">
        <v>64</v>
      </c>
      <c r="Q135" s="1" t="s">
        <v>64</v>
      </c>
      <c r="R135" s="1" t="s">
        <v>63</v>
      </c>
      <c r="AV135" s="1" t="s">
        <v>52</v>
      </c>
      <c r="AW135" s="1" t="s">
        <v>394</v>
      </c>
      <c r="AX135" s="1" t="s">
        <v>52</v>
      </c>
      <c r="AY135" s="1" t="s">
        <v>52</v>
      </c>
      <c r="AZ135" s="1" t="s">
        <v>52</v>
      </c>
    </row>
    <row r="136" spans="1:52" ht="30" customHeight="1" x14ac:dyDescent="0.3">
      <c r="A136" s="19" t="s">
        <v>307</v>
      </c>
      <c r="B136" s="19" t="s">
        <v>240</v>
      </c>
      <c r="C136" s="19" t="s">
        <v>241</v>
      </c>
      <c r="D136" s="20">
        <v>8.0000000000000002E-3</v>
      </c>
      <c r="E136" s="22">
        <f>단가대비표!O20</f>
        <v>0</v>
      </c>
      <c r="F136" s="25">
        <f>TRUNC(E136*D136,1)</f>
        <v>0</v>
      </c>
      <c r="G136" s="22">
        <f>단가대비표!P20</f>
        <v>0</v>
      </c>
      <c r="H136" s="25">
        <f>TRUNC(G136*D136,1)</f>
        <v>0</v>
      </c>
      <c r="I136" s="22">
        <f>단가대비표!V20</f>
        <v>0</v>
      </c>
      <c r="J136" s="25">
        <f>TRUNC(I136*D136,1)</f>
        <v>0</v>
      </c>
      <c r="K136" s="22">
        <f>TRUNC(E136+G136+I136,1)</f>
        <v>0</v>
      </c>
      <c r="L136" s="25">
        <f>TRUNC(F136+H136+J136,1)</f>
        <v>0</v>
      </c>
      <c r="M136" s="19" t="s">
        <v>52</v>
      </c>
      <c r="N136" s="1" t="s">
        <v>145</v>
      </c>
      <c r="O136" s="1" t="s">
        <v>308</v>
      </c>
      <c r="P136" s="1" t="s">
        <v>64</v>
      </c>
      <c r="Q136" s="1" t="s">
        <v>64</v>
      </c>
      <c r="R136" s="1" t="s">
        <v>63</v>
      </c>
      <c r="AV136" s="1" t="s">
        <v>52</v>
      </c>
      <c r="AW136" s="1" t="s">
        <v>395</v>
      </c>
      <c r="AX136" s="1" t="s">
        <v>52</v>
      </c>
      <c r="AY136" s="1" t="s">
        <v>52</v>
      </c>
      <c r="AZ136" s="1" t="s">
        <v>52</v>
      </c>
    </row>
    <row r="137" spans="1:52" ht="30" customHeight="1" x14ac:dyDescent="0.3">
      <c r="A137" s="19" t="s">
        <v>244</v>
      </c>
      <c r="B137" s="19" t="s">
        <v>52</v>
      </c>
      <c r="C137" s="19" t="s">
        <v>52</v>
      </c>
      <c r="D137" s="20"/>
      <c r="E137" s="22"/>
      <c r="F137" s="25">
        <f>TRUNC(SUMIF(N135:N136, N134, F135:F136),0)</f>
        <v>0</v>
      </c>
      <c r="G137" s="22"/>
      <c r="H137" s="25">
        <f>TRUNC(SUMIF(N135:N136, N134, H135:H136),0)</f>
        <v>0</v>
      </c>
      <c r="I137" s="22"/>
      <c r="J137" s="25">
        <f>TRUNC(SUMIF(N135:N136, N134, J135:J136),0)</f>
        <v>0</v>
      </c>
      <c r="K137" s="22"/>
      <c r="L137" s="25">
        <f>F137+H137+J137</f>
        <v>0</v>
      </c>
      <c r="M137" s="19" t="s">
        <v>52</v>
      </c>
      <c r="N137" s="1" t="s">
        <v>78</v>
      </c>
      <c r="O137" s="1" t="s">
        <v>78</v>
      </c>
      <c r="P137" s="1" t="s">
        <v>52</v>
      </c>
      <c r="Q137" s="1" t="s">
        <v>52</v>
      </c>
      <c r="R137" s="1" t="s">
        <v>52</v>
      </c>
      <c r="AV137" s="1" t="s">
        <v>52</v>
      </c>
      <c r="AW137" s="1" t="s">
        <v>52</v>
      </c>
      <c r="AX137" s="1" t="s">
        <v>52</v>
      </c>
      <c r="AY137" s="1" t="s">
        <v>52</v>
      </c>
      <c r="AZ137" s="1" t="s">
        <v>52</v>
      </c>
    </row>
    <row r="138" spans="1:52" ht="30" customHeight="1" x14ac:dyDescent="0.3">
      <c r="A138" s="20"/>
      <c r="B138" s="20"/>
      <c r="C138" s="20"/>
      <c r="D138" s="20"/>
      <c r="E138" s="22"/>
      <c r="F138" s="25"/>
      <c r="G138" s="22"/>
      <c r="H138" s="25"/>
      <c r="I138" s="22"/>
      <c r="J138" s="25"/>
      <c r="K138" s="22"/>
      <c r="L138" s="25"/>
      <c r="M138" s="20"/>
    </row>
    <row r="139" spans="1:52" ht="30" customHeight="1" x14ac:dyDescent="0.3">
      <c r="A139" s="16" t="s">
        <v>396</v>
      </c>
      <c r="B139" s="17"/>
      <c r="C139" s="17"/>
      <c r="D139" s="17"/>
      <c r="E139" s="21"/>
      <c r="F139" s="24"/>
      <c r="G139" s="21"/>
      <c r="H139" s="24"/>
      <c r="I139" s="21"/>
      <c r="J139" s="24"/>
      <c r="K139" s="21"/>
      <c r="L139" s="24"/>
      <c r="M139" s="18"/>
      <c r="N139" s="1" t="s">
        <v>86</v>
      </c>
    </row>
    <row r="140" spans="1:52" ht="30" customHeight="1" x14ac:dyDescent="0.3">
      <c r="A140" s="19" t="s">
        <v>300</v>
      </c>
      <c r="B140" s="19" t="s">
        <v>301</v>
      </c>
      <c r="C140" s="19" t="s">
        <v>60</v>
      </c>
      <c r="D140" s="20">
        <v>0.4</v>
      </c>
      <c r="E140" s="22">
        <f>일위대가목록!E9</f>
        <v>0</v>
      </c>
      <c r="F140" s="25">
        <f>TRUNC(E140*D140,1)</f>
        <v>0</v>
      </c>
      <c r="G140" s="22">
        <f>일위대가목록!F9</f>
        <v>0</v>
      </c>
      <c r="H140" s="25">
        <f>TRUNC(G140*D140,1)</f>
        <v>0</v>
      </c>
      <c r="I140" s="22">
        <f>일위대가목록!G9</f>
        <v>0</v>
      </c>
      <c r="J140" s="25">
        <f>TRUNC(I140*D140,1)</f>
        <v>0</v>
      </c>
      <c r="K140" s="22">
        <f>TRUNC(E140+G140+I140,1)</f>
        <v>0</v>
      </c>
      <c r="L140" s="25">
        <f>TRUNC(F140+H140+J140,1)</f>
        <v>0</v>
      </c>
      <c r="M140" s="19" t="s">
        <v>302</v>
      </c>
      <c r="N140" s="1" t="s">
        <v>86</v>
      </c>
      <c r="O140" s="1" t="s">
        <v>299</v>
      </c>
      <c r="P140" s="1" t="s">
        <v>63</v>
      </c>
      <c r="Q140" s="1" t="s">
        <v>64</v>
      </c>
      <c r="R140" s="1" t="s">
        <v>64</v>
      </c>
      <c r="AV140" s="1" t="s">
        <v>52</v>
      </c>
      <c r="AW140" s="1" t="s">
        <v>397</v>
      </c>
      <c r="AX140" s="1" t="s">
        <v>52</v>
      </c>
      <c r="AY140" s="1" t="s">
        <v>52</v>
      </c>
      <c r="AZ140" s="1" t="s">
        <v>52</v>
      </c>
    </row>
    <row r="141" spans="1:52" ht="30" customHeight="1" x14ac:dyDescent="0.3">
      <c r="A141" s="19" t="s">
        <v>244</v>
      </c>
      <c r="B141" s="19" t="s">
        <v>52</v>
      </c>
      <c r="C141" s="19" t="s">
        <v>52</v>
      </c>
      <c r="D141" s="20"/>
      <c r="E141" s="22"/>
      <c r="F141" s="25">
        <f>TRUNC(SUMIF(N140:N140, N139, F140:F140),0)</f>
        <v>0</v>
      </c>
      <c r="G141" s="22"/>
      <c r="H141" s="25">
        <f>TRUNC(SUMIF(N140:N140, N139, H140:H140),0)</f>
        <v>0</v>
      </c>
      <c r="I141" s="22"/>
      <c r="J141" s="25">
        <f>TRUNC(SUMIF(N140:N140, N139, J140:J140),0)</f>
        <v>0</v>
      </c>
      <c r="K141" s="22"/>
      <c r="L141" s="25">
        <f>F141+H141+J141</f>
        <v>0</v>
      </c>
      <c r="M141" s="19" t="s">
        <v>52</v>
      </c>
      <c r="N141" s="1" t="s">
        <v>78</v>
      </c>
      <c r="O141" s="1" t="s">
        <v>78</v>
      </c>
      <c r="P141" s="1" t="s">
        <v>52</v>
      </c>
      <c r="Q141" s="1" t="s">
        <v>52</v>
      </c>
      <c r="R141" s="1" t="s">
        <v>52</v>
      </c>
      <c r="AV141" s="1" t="s">
        <v>52</v>
      </c>
      <c r="AW141" s="1" t="s">
        <v>52</v>
      </c>
      <c r="AX141" s="1" t="s">
        <v>52</v>
      </c>
      <c r="AY141" s="1" t="s">
        <v>52</v>
      </c>
      <c r="AZ141" s="1" t="s">
        <v>52</v>
      </c>
    </row>
    <row r="142" spans="1:52" ht="30" customHeight="1" x14ac:dyDescent="0.3">
      <c r="A142" s="20"/>
      <c r="B142" s="20"/>
      <c r="C142" s="20"/>
      <c r="D142" s="20"/>
      <c r="E142" s="22"/>
      <c r="F142" s="25"/>
      <c r="G142" s="22"/>
      <c r="H142" s="25"/>
      <c r="I142" s="22"/>
      <c r="J142" s="25"/>
      <c r="K142" s="22"/>
      <c r="L142" s="25"/>
      <c r="M142" s="20"/>
    </row>
    <row r="143" spans="1:52" ht="30" customHeight="1" x14ac:dyDescent="0.3">
      <c r="A143" s="16" t="s">
        <v>398</v>
      </c>
      <c r="B143" s="17"/>
      <c r="C143" s="17"/>
      <c r="D143" s="17"/>
      <c r="E143" s="21"/>
      <c r="F143" s="24"/>
      <c r="G143" s="21"/>
      <c r="H143" s="24"/>
      <c r="I143" s="21"/>
      <c r="J143" s="24"/>
      <c r="K143" s="21"/>
      <c r="L143" s="24"/>
      <c r="M143" s="18"/>
      <c r="N143" s="1" t="s">
        <v>181</v>
      </c>
    </row>
    <row r="144" spans="1:52" ht="30" customHeight="1" x14ac:dyDescent="0.3">
      <c r="A144" s="19" t="s">
        <v>330</v>
      </c>
      <c r="B144" s="19" t="s">
        <v>331</v>
      </c>
      <c r="C144" s="19" t="s">
        <v>332</v>
      </c>
      <c r="D144" s="20">
        <v>0.4</v>
      </c>
      <c r="E144" s="22">
        <f>일위대가목록!E14</f>
        <v>0</v>
      </c>
      <c r="F144" s="25">
        <f>TRUNC(E144*D144,1)</f>
        <v>0</v>
      </c>
      <c r="G144" s="22">
        <f>일위대가목록!F14</f>
        <v>0</v>
      </c>
      <c r="H144" s="25">
        <f>TRUNC(G144*D144,1)</f>
        <v>0</v>
      </c>
      <c r="I144" s="22">
        <f>일위대가목록!G14</f>
        <v>0</v>
      </c>
      <c r="J144" s="25">
        <f>TRUNC(I144*D144,1)</f>
        <v>0</v>
      </c>
      <c r="K144" s="22">
        <f>TRUNC(E144+G144+I144,1)</f>
        <v>0</v>
      </c>
      <c r="L144" s="25">
        <f>TRUNC(F144+H144+J144,1)</f>
        <v>0</v>
      </c>
      <c r="M144" s="19" t="s">
        <v>333</v>
      </c>
      <c r="N144" s="1" t="s">
        <v>181</v>
      </c>
      <c r="O144" s="1" t="s">
        <v>329</v>
      </c>
      <c r="P144" s="1" t="s">
        <v>63</v>
      </c>
      <c r="Q144" s="1" t="s">
        <v>64</v>
      </c>
      <c r="R144" s="1" t="s">
        <v>64</v>
      </c>
      <c r="AV144" s="1" t="s">
        <v>52</v>
      </c>
      <c r="AW144" s="1" t="s">
        <v>399</v>
      </c>
      <c r="AX144" s="1" t="s">
        <v>52</v>
      </c>
      <c r="AY144" s="1" t="s">
        <v>52</v>
      </c>
      <c r="AZ144" s="1" t="s">
        <v>52</v>
      </c>
    </row>
    <row r="145" spans="1:52" ht="30" customHeight="1" x14ac:dyDescent="0.3">
      <c r="A145" s="19" t="s">
        <v>244</v>
      </c>
      <c r="B145" s="19" t="s">
        <v>52</v>
      </c>
      <c r="C145" s="19" t="s">
        <v>52</v>
      </c>
      <c r="D145" s="20"/>
      <c r="E145" s="22"/>
      <c r="F145" s="25">
        <f>TRUNC(SUMIF(N144:N144, N143, F144:F144),0)</f>
        <v>0</v>
      </c>
      <c r="G145" s="22"/>
      <c r="H145" s="25">
        <f>TRUNC(SUMIF(N144:N144, N143, H144:H144),0)</f>
        <v>0</v>
      </c>
      <c r="I145" s="22"/>
      <c r="J145" s="25">
        <f>TRUNC(SUMIF(N144:N144, N143, J144:J144),0)</f>
        <v>0</v>
      </c>
      <c r="K145" s="22"/>
      <c r="L145" s="25">
        <f>F145+H145+J145</f>
        <v>0</v>
      </c>
      <c r="M145" s="19" t="s">
        <v>52</v>
      </c>
      <c r="N145" s="1" t="s">
        <v>78</v>
      </c>
      <c r="O145" s="1" t="s">
        <v>78</v>
      </c>
      <c r="P145" s="1" t="s">
        <v>52</v>
      </c>
      <c r="Q145" s="1" t="s">
        <v>52</v>
      </c>
      <c r="R145" s="1" t="s">
        <v>52</v>
      </c>
      <c r="AV145" s="1" t="s">
        <v>52</v>
      </c>
      <c r="AW145" s="1" t="s">
        <v>52</v>
      </c>
      <c r="AX145" s="1" t="s">
        <v>52</v>
      </c>
      <c r="AY145" s="1" t="s">
        <v>52</v>
      </c>
      <c r="AZ145" s="1" t="s">
        <v>52</v>
      </c>
    </row>
    <row r="146" spans="1:52" ht="30" customHeight="1" x14ac:dyDescent="0.3">
      <c r="A146" s="20"/>
      <c r="B146" s="20"/>
      <c r="C146" s="20"/>
      <c r="D146" s="20"/>
      <c r="E146" s="22"/>
      <c r="F146" s="25"/>
      <c r="G146" s="22"/>
      <c r="H146" s="25"/>
      <c r="I146" s="22"/>
      <c r="J146" s="25"/>
      <c r="K146" s="22"/>
      <c r="L146" s="25"/>
      <c r="M146" s="20"/>
    </row>
    <row r="147" spans="1:52" ht="30" customHeight="1" x14ac:dyDescent="0.3">
      <c r="A147" s="16" t="s">
        <v>400</v>
      </c>
      <c r="B147" s="17"/>
      <c r="C147" s="17"/>
      <c r="D147" s="17"/>
      <c r="E147" s="21"/>
      <c r="F147" s="24"/>
      <c r="G147" s="21"/>
      <c r="H147" s="24"/>
      <c r="I147" s="21"/>
      <c r="J147" s="24"/>
      <c r="K147" s="21"/>
      <c r="L147" s="24"/>
      <c r="M147" s="18"/>
      <c r="N147" s="1" t="s">
        <v>192</v>
      </c>
    </row>
    <row r="148" spans="1:52" ht="30" customHeight="1" x14ac:dyDescent="0.3">
      <c r="A148" s="19" t="s">
        <v>247</v>
      </c>
      <c r="B148" s="19" t="s">
        <v>248</v>
      </c>
      <c r="C148" s="19" t="s">
        <v>60</v>
      </c>
      <c r="D148" s="20">
        <v>0.4</v>
      </c>
      <c r="E148" s="22">
        <f>일위대가목록!E5</f>
        <v>0</v>
      </c>
      <c r="F148" s="25">
        <f>TRUNC(E148*D148,1)</f>
        <v>0</v>
      </c>
      <c r="G148" s="22">
        <f>일위대가목록!F5</f>
        <v>0</v>
      </c>
      <c r="H148" s="25">
        <f>TRUNC(G148*D148,1)</f>
        <v>0</v>
      </c>
      <c r="I148" s="22">
        <f>일위대가목록!G5</f>
        <v>0</v>
      </c>
      <c r="J148" s="25">
        <f>TRUNC(I148*D148,1)</f>
        <v>0</v>
      </c>
      <c r="K148" s="22">
        <f>TRUNC(E148+G148+I148,1)</f>
        <v>0</v>
      </c>
      <c r="L148" s="25">
        <f>TRUNC(F148+H148+J148,1)</f>
        <v>0</v>
      </c>
      <c r="M148" s="19" t="s">
        <v>249</v>
      </c>
      <c r="N148" s="1" t="s">
        <v>192</v>
      </c>
      <c r="O148" s="1" t="s">
        <v>246</v>
      </c>
      <c r="P148" s="1" t="s">
        <v>63</v>
      </c>
      <c r="Q148" s="1" t="s">
        <v>64</v>
      </c>
      <c r="R148" s="1" t="s">
        <v>64</v>
      </c>
      <c r="AV148" s="1" t="s">
        <v>52</v>
      </c>
      <c r="AW148" s="1" t="s">
        <v>401</v>
      </c>
      <c r="AX148" s="1" t="s">
        <v>52</v>
      </c>
      <c r="AY148" s="1" t="s">
        <v>52</v>
      </c>
      <c r="AZ148" s="1" t="s">
        <v>52</v>
      </c>
    </row>
    <row r="149" spans="1:52" ht="30" customHeight="1" x14ac:dyDescent="0.3">
      <c r="A149" s="19" t="s">
        <v>244</v>
      </c>
      <c r="B149" s="19" t="s">
        <v>52</v>
      </c>
      <c r="C149" s="19" t="s">
        <v>52</v>
      </c>
      <c r="D149" s="20"/>
      <c r="E149" s="22"/>
      <c r="F149" s="25">
        <f>TRUNC(SUMIF(N148:N148, N147, F148:F148),0)</f>
        <v>0</v>
      </c>
      <c r="G149" s="22"/>
      <c r="H149" s="25">
        <f>TRUNC(SUMIF(N148:N148, N147, H148:H148),0)</f>
        <v>0</v>
      </c>
      <c r="I149" s="22"/>
      <c r="J149" s="25">
        <f>TRUNC(SUMIF(N148:N148, N147, J148:J148),0)</f>
        <v>0</v>
      </c>
      <c r="K149" s="22"/>
      <c r="L149" s="25">
        <f>F149+H149+J149</f>
        <v>0</v>
      </c>
      <c r="M149" s="19" t="s">
        <v>52</v>
      </c>
      <c r="N149" s="1" t="s">
        <v>78</v>
      </c>
      <c r="O149" s="1" t="s">
        <v>78</v>
      </c>
      <c r="P149" s="1" t="s">
        <v>52</v>
      </c>
      <c r="Q149" s="1" t="s">
        <v>52</v>
      </c>
      <c r="R149" s="1" t="s">
        <v>52</v>
      </c>
      <c r="AV149" s="1" t="s">
        <v>52</v>
      </c>
      <c r="AW149" s="1" t="s">
        <v>52</v>
      </c>
      <c r="AX149" s="1" t="s">
        <v>52</v>
      </c>
      <c r="AY149" s="1" t="s">
        <v>52</v>
      </c>
      <c r="AZ149" s="1" t="s">
        <v>52</v>
      </c>
    </row>
  </sheetData>
  <mergeCells count="45">
    <mergeCell ref="AU2:AU3"/>
    <mergeCell ref="AV2:AV3"/>
    <mergeCell ref="AW2:AW3"/>
    <mergeCell ref="AO2:AO3"/>
    <mergeCell ref="AP2:AP3"/>
    <mergeCell ref="AQ2:AQ3"/>
    <mergeCell ref="AR2:AR3"/>
    <mergeCell ref="AS2:AS3"/>
    <mergeCell ref="AT2:AT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25CAE-3755-4BAF-8485-796CD7A0EF26}">
  <sheetPr>
    <pageSetUpPr fitToPage="1"/>
  </sheetPr>
  <dimension ref="A1:AB27"/>
  <sheetViews>
    <sheetView view="pageBreakPreview" topLeftCell="B1" zoomScale="60" zoomScaleNormal="100" workbookViewId="0">
      <selection activeCell="R22" sqref="R22"/>
    </sheetView>
  </sheetViews>
  <sheetFormatPr defaultRowHeight="16.5" x14ac:dyDescent="0.3"/>
  <cols>
    <col min="1" max="1" width="46.875" hidden="1" customWidth="1"/>
    <col min="2" max="2" width="31.75" bestFit="1" customWidth="1"/>
    <col min="3" max="3" width="40.25" bestFit="1" customWidth="1"/>
    <col min="4" max="4" width="5.5" bestFit="1" customWidth="1"/>
    <col min="5" max="5" width="11.25" bestFit="1" customWidth="1"/>
    <col min="6" max="6" width="6.625" bestFit="1" customWidth="1"/>
    <col min="7" max="7" width="9.25" bestFit="1" customWidth="1"/>
    <col min="8" max="8" width="6.625" bestFit="1" customWidth="1"/>
    <col min="9" max="9" width="9.25" bestFit="1" customWidth="1"/>
    <col min="10" max="10" width="6.625" bestFit="1" customWidth="1"/>
    <col min="11" max="11" width="9.25" bestFit="1" customWidth="1"/>
    <col min="12" max="12" width="6.625" bestFit="1" customWidth="1"/>
    <col min="13" max="13" width="9.25" bestFit="1" customWidth="1"/>
    <col min="14" max="14" width="6.625" bestFit="1" customWidth="1"/>
    <col min="15" max="15" width="9.25" bestFit="1" customWidth="1"/>
    <col min="16" max="16" width="10.25" bestFit="1" customWidth="1"/>
    <col min="17" max="17" width="11.25" bestFit="1" customWidth="1"/>
    <col min="18" max="18" width="10.25" bestFit="1" customWidth="1"/>
    <col min="19" max="21" width="9.25" bestFit="1" customWidth="1"/>
    <col min="22" max="22" width="10.25" bestFit="1" customWidth="1"/>
    <col min="23" max="23" width="7.875" bestFit="1" customWidth="1"/>
    <col min="24" max="24" width="15.1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 x14ac:dyDescent="0.3">
      <c r="A1" s="32" t="s">
        <v>402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8" ht="30" customHeight="1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8" ht="30" customHeight="1" x14ac:dyDescent="0.3">
      <c r="A3" s="29" t="s">
        <v>214</v>
      </c>
      <c r="B3" s="29" t="s">
        <v>2</v>
      </c>
      <c r="C3" s="29" t="s">
        <v>403</v>
      </c>
      <c r="D3" s="29" t="s">
        <v>4</v>
      </c>
      <c r="E3" s="29" t="s">
        <v>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 t="s">
        <v>216</v>
      </c>
      <c r="Q3" s="29" t="s">
        <v>217</v>
      </c>
      <c r="R3" s="29"/>
      <c r="S3" s="29"/>
      <c r="T3" s="29"/>
      <c r="U3" s="29"/>
      <c r="V3" s="29"/>
      <c r="W3" s="29" t="s">
        <v>219</v>
      </c>
      <c r="X3" s="29" t="s">
        <v>12</v>
      </c>
      <c r="Y3" s="31" t="s">
        <v>411</v>
      </c>
      <c r="Z3" s="31" t="s">
        <v>412</v>
      </c>
      <c r="AA3" s="31" t="s">
        <v>413</v>
      </c>
      <c r="AB3" s="31" t="s">
        <v>48</v>
      </c>
    </row>
    <row r="4" spans="1:28" ht="30" customHeight="1" x14ac:dyDescent="0.3">
      <c r="A4" s="29"/>
      <c r="B4" s="29"/>
      <c r="C4" s="29"/>
      <c r="D4" s="29"/>
      <c r="E4" s="7" t="s">
        <v>404</v>
      </c>
      <c r="F4" s="7" t="s">
        <v>405</v>
      </c>
      <c r="G4" s="7" t="s">
        <v>406</v>
      </c>
      <c r="H4" s="7" t="s">
        <v>405</v>
      </c>
      <c r="I4" s="7" t="s">
        <v>407</v>
      </c>
      <c r="J4" s="7" t="s">
        <v>405</v>
      </c>
      <c r="K4" s="7" t="s">
        <v>408</v>
      </c>
      <c r="L4" s="7" t="s">
        <v>405</v>
      </c>
      <c r="M4" s="7" t="s">
        <v>409</v>
      </c>
      <c r="N4" s="7" t="s">
        <v>405</v>
      </c>
      <c r="O4" s="7" t="s">
        <v>410</v>
      </c>
      <c r="P4" s="29"/>
      <c r="Q4" s="7" t="s">
        <v>404</v>
      </c>
      <c r="R4" s="7" t="s">
        <v>406</v>
      </c>
      <c r="S4" s="7" t="s">
        <v>407</v>
      </c>
      <c r="T4" s="7" t="s">
        <v>408</v>
      </c>
      <c r="U4" s="7" t="s">
        <v>409</v>
      </c>
      <c r="V4" s="7" t="s">
        <v>410</v>
      </c>
      <c r="W4" s="29"/>
      <c r="X4" s="29"/>
      <c r="Y4" s="31"/>
      <c r="Z4" s="31"/>
      <c r="AA4" s="31"/>
      <c r="AB4" s="31"/>
    </row>
    <row r="5" spans="1:28" ht="30" customHeight="1" x14ac:dyDescent="0.3">
      <c r="A5" s="13" t="s">
        <v>266</v>
      </c>
      <c r="B5" s="13" t="s">
        <v>263</v>
      </c>
      <c r="C5" s="13" t="s">
        <v>264</v>
      </c>
      <c r="D5" s="26" t="s">
        <v>265</v>
      </c>
      <c r="E5" s="27"/>
      <c r="F5" s="13"/>
      <c r="G5" s="27"/>
      <c r="H5" s="13"/>
      <c r="I5" s="27"/>
      <c r="J5" s="13"/>
      <c r="K5" s="27"/>
      <c r="L5" s="13"/>
      <c r="M5" s="27"/>
      <c r="N5" s="13" t="s">
        <v>52</v>
      </c>
      <c r="O5" s="27" t="e">
        <f t="shared" ref="O5:O19" si="0">SMALL(E5:M5,COUNTIF(E5:M5,0)+1)</f>
        <v>#NUM!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13" t="s">
        <v>414</v>
      </c>
      <c r="X5" s="13" t="s">
        <v>415</v>
      </c>
      <c r="Y5" s="1" t="s">
        <v>52</v>
      </c>
      <c r="Z5" s="1" t="s">
        <v>52</v>
      </c>
      <c r="AA5" s="28"/>
      <c r="AB5" s="1" t="s">
        <v>52</v>
      </c>
    </row>
    <row r="6" spans="1:28" ht="30" customHeight="1" x14ac:dyDescent="0.3">
      <c r="A6" s="13" t="s">
        <v>270</v>
      </c>
      <c r="B6" s="13" t="s">
        <v>268</v>
      </c>
      <c r="C6" s="13" t="s">
        <v>269</v>
      </c>
      <c r="D6" s="26" t="s">
        <v>256</v>
      </c>
      <c r="E6" s="27"/>
      <c r="F6" s="13"/>
      <c r="G6" s="27"/>
      <c r="H6" s="13"/>
      <c r="I6" s="27"/>
      <c r="J6" s="13"/>
      <c r="K6" s="27"/>
      <c r="L6" s="13"/>
      <c r="M6" s="27"/>
      <c r="N6" s="13" t="s">
        <v>52</v>
      </c>
      <c r="O6" s="27" t="e">
        <f t="shared" si="0"/>
        <v>#NUM!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13" t="s">
        <v>416</v>
      </c>
      <c r="X6" s="13" t="s">
        <v>52</v>
      </c>
      <c r="Y6" s="1" t="s">
        <v>52</v>
      </c>
      <c r="Z6" s="1" t="s">
        <v>52</v>
      </c>
      <c r="AA6" s="28"/>
      <c r="AB6" s="1" t="s">
        <v>52</v>
      </c>
    </row>
    <row r="7" spans="1:28" ht="30" customHeight="1" x14ac:dyDescent="0.3">
      <c r="A7" s="13" t="s">
        <v>261</v>
      </c>
      <c r="B7" s="13" t="s">
        <v>259</v>
      </c>
      <c r="C7" s="13" t="s">
        <v>260</v>
      </c>
      <c r="D7" s="26" t="s">
        <v>256</v>
      </c>
      <c r="E7" s="27"/>
      <c r="F7" s="13"/>
      <c r="G7" s="27"/>
      <c r="H7" s="13"/>
      <c r="I7" s="27"/>
      <c r="J7" s="13"/>
      <c r="K7" s="27"/>
      <c r="L7" s="13"/>
      <c r="M7" s="27"/>
      <c r="N7" s="13" t="s">
        <v>52</v>
      </c>
      <c r="O7" s="27" t="e">
        <f t="shared" si="0"/>
        <v>#NUM!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13" t="s">
        <v>417</v>
      </c>
      <c r="X7" s="13" t="s">
        <v>52</v>
      </c>
      <c r="Y7" s="1" t="s">
        <v>52</v>
      </c>
      <c r="Z7" s="1" t="s">
        <v>52</v>
      </c>
      <c r="AA7" s="28"/>
      <c r="AB7" s="1" t="s">
        <v>52</v>
      </c>
    </row>
    <row r="8" spans="1:28" ht="30" customHeight="1" x14ac:dyDescent="0.3">
      <c r="A8" s="13" t="s">
        <v>257</v>
      </c>
      <c r="B8" s="13" t="s">
        <v>254</v>
      </c>
      <c r="C8" s="13" t="s">
        <v>255</v>
      </c>
      <c r="D8" s="26" t="s">
        <v>256</v>
      </c>
      <c r="E8" s="27"/>
      <c r="F8" s="13"/>
      <c r="G8" s="27"/>
      <c r="H8" s="13"/>
      <c r="I8" s="27"/>
      <c r="J8" s="13"/>
      <c r="K8" s="27"/>
      <c r="L8" s="13"/>
      <c r="M8" s="27"/>
      <c r="N8" s="13" t="s">
        <v>52</v>
      </c>
      <c r="O8" s="27" t="e">
        <f t="shared" si="0"/>
        <v>#NUM!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13" t="s">
        <v>418</v>
      </c>
      <c r="X8" s="13" t="s">
        <v>52</v>
      </c>
      <c r="Y8" s="1" t="s">
        <v>52</v>
      </c>
      <c r="Z8" s="1" t="s">
        <v>52</v>
      </c>
      <c r="AA8" s="28"/>
      <c r="AB8" s="1" t="s">
        <v>52</v>
      </c>
    </row>
    <row r="9" spans="1:28" ht="30" customHeight="1" x14ac:dyDescent="0.3">
      <c r="A9" s="13" t="s">
        <v>201</v>
      </c>
      <c r="B9" s="13" t="s">
        <v>199</v>
      </c>
      <c r="C9" s="13" t="s">
        <v>52</v>
      </c>
      <c r="D9" s="26" t="s">
        <v>200</v>
      </c>
      <c r="E9" s="27"/>
      <c r="F9" s="13"/>
      <c r="G9" s="27"/>
      <c r="H9" s="13"/>
      <c r="I9" s="27"/>
      <c r="J9" s="13"/>
      <c r="K9" s="27"/>
      <c r="L9" s="13"/>
      <c r="M9" s="27"/>
      <c r="N9" s="13" t="s">
        <v>52</v>
      </c>
      <c r="O9" s="27" t="e">
        <f t="shared" si="0"/>
        <v>#NUM!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13" t="s">
        <v>419</v>
      </c>
      <c r="X9" s="13" t="s">
        <v>52</v>
      </c>
      <c r="Y9" s="1" t="s">
        <v>52</v>
      </c>
      <c r="Z9" s="1" t="s">
        <v>52</v>
      </c>
      <c r="AA9" s="28"/>
      <c r="AB9" s="1" t="s">
        <v>52</v>
      </c>
    </row>
    <row r="10" spans="1:28" ht="30" customHeight="1" x14ac:dyDescent="0.3">
      <c r="A10" s="13" t="s">
        <v>204</v>
      </c>
      <c r="B10" s="13" t="s">
        <v>203</v>
      </c>
      <c r="C10" s="13" t="s">
        <v>52</v>
      </c>
      <c r="D10" s="26" t="s">
        <v>200</v>
      </c>
      <c r="E10" s="27"/>
      <c r="F10" s="13"/>
      <c r="G10" s="27"/>
      <c r="H10" s="13"/>
      <c r="I10" s="27"/>
      <c r="J10" s="13"/>
      <c r="K10" s="27"/>
      <c r="L10" s="13"/>
      <c r="M10" s="27"/>
      <c r="N10" s="13" t="s">
        <v>52</v>
      </c>
      <c r="O10" s="27" t="e">
        <f t="shared" si="0"/>
        <v>#NUM!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13" t="s">
        <v>420</v>
      </c>
      <c r="X10" s="13" t="s">
        <v>52</v>
      </c>
      <c r="Y10" s="1" t="s">
        <v>52</v>
      </c>
      <c r="Z10" s="1" t="s">
        <v>52</v>
      </c>
      <c r="AA10" s="28"/>
      <c r="AB10" s="1" t="s">
        <v>52</v>
      </c>
    </row>
    <row r="11" spans="1:28" ht="30" customHeight="1" x14ac:dyDescent="0.3">
      <c r="A11" s="13" t="s">
        <v>287</v>
      </c>
      <c r="B11" s="13" t="s">
        <v>285</v>
      </c>
      <c r="C11" s="13" t="s">
        <v>286</v>
      </c>
      <c r="D11" s="26" t="s">
        <v>112</v>
      </c>
      <c r="E11" s="27"/>
      <c r="F11" s="13"/>
      <c r="G11" s="27"/>
      <c r="H11" s="13"/>
      <c r="I11" s="27"/>
      <c r="J11" s="13"/>
      <c r="K11" s="27"/>
      <c r="L11" s="13"/>
      <c r="M11" s="27"/>
      <c r="N11" s="13" t="s">
        <v>52</v>
      </c>
      <c r="O11" s="27" t="e">
        <f t="shared" si="0"/>
        <v>#NUM!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13" t="s">
        <v>421</v>
      </c>
      <c r="X11" s="13" t="s">
        <v>52</v>
      </c>
      <c r="Y11" s="1" t="s">
        <v>52</v>
      </c>
      <c r="Z11" s="1" t="s">
        <v>52</v>
      </c>
      <c r="AA11" s="28"/>
      <c r="AB11" s="1" t="s">
        <v>52</v>
      </c>
    </row>
    <row r="12" spans="1:28" ht="30" customHeight="1" x14ac:dyDescent="0.3">
      <c r="A12" s="13" t="s">
        <v>294</v>
      </c>
      <c r="B12" s="13" t="s">
        <v>58</v>
      </c>
      <c r="C12" s="13" t="s">
        <v>293</v>
      </c>
      <c r="D12" s="26" t="s">
        <v>60</v>
      </c>
      <c r="E12" s="27"/>
      <c r="F12" s="13"/>
      <c r="G12" s="27"/>
      <c r="H12" s="13"/>
      <c r="I12" s="27"/>
      <c r="J12" s="13"/>
      <c r="K12" s="27"/>
      <c r="L12" s="13"/>
      <c r="M12" s="27"/>
      <c r="N12" s="13" t="s">
        <v>52</v>
      </c>
      <c r="O12" s="27" t="e">
        <f t="shared" si="0"/>
        <v>#NUM!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13" t="s">
        <v>422</v>
      </c>
      <c r="X12" s="13" t="s">
        <v>52</v>
      </c>
      <c r="Y12" s="1" t="s">
        <v>52</v>
      </c>
      <c r="Z12" s="1" t="s">
        <v>52</v>
      </c>
      <c r="AA12" s="28"/>
      <c r="AB12" s="1" t="s">
        <v>52</v>
      </c>
    </row>
    <row r="13" spans="1:28" ht="30" customHeight="1" x14ac:dyDescent="0.3">
      <c r="A13" s="13" t="s">
        <v>75</v>
      </c>
      <c r="B13" s="13" t="s">
        <v>72</v>
      </c>
      <c r="C13" s="13" t="s">
        <v>73</v>
      </c>
      <c r="D13" s="26" t="s">
        <v>74</v>
      </c>
      <c r="E13" s="27"/>
      <c r="F13" s="13"/>
      <c r="G13" s="27"/>
      <c r="H13" s="13"/>
      <c r="I13" s="27"/>
      <c r="J13" s="13"/>
      <c r="K13" s="27"/>
      <c r="L13" s="13"/>
      <c r="M13" s="27"/>
      <c r="N13" s="13" t="s">
        <v>52</v>
      </c>
      <c r="O13" s="27" t="e">
        <f t="shared" si="0"/>
        <v>#NUM!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13" t="s">
        <v>423</v>
      </c>
      <c r="X13" s="13" t="s">
        <v>52</v>
      </c>
      <c r="Y13" s="1" t="s">
        <v>52</v>
      </c>
      <c r="Z13" s="1" t="s">
        <v>52</v>
      </c>
      <c r="AA13" s="28"/>
      <c r="AB13" s="1" t="s">
        <v>52</v>
      </c>
    </row>
    <row r="14" spans="1:28" ht="30" customHeight="1" x14ac:dyDescent="0.3">
      <c r="A14" s="13" t="s">
        <v>283</v>
      </c>
      <c r="B14" s="13" t="s">
        <v>281</v>
      </c>
      <c r="C14" s="13" t="s">
        <v>282</v>
      </c>
      <c r="D14" s="26" t="s">
        <v>68</v>
      </c>
      <c r="E14" s="27"/>
      <c r="F14" s="13"/>
      <c r="G14" s="27"/>
      <c r="H14" s="13"/>
      <c r="I14" s="27"/>
      <c r="J14" s="13"/>
      <c r="K14" s="27"/>
      <c r="L14" s="13"/>
      <c r="M14" s="27"/>
      <c r="N14" s="13" t="s">
        <v>52</v>
      </c>
      <c r="O14" s="27" t="e">
        <f t="shared" si="0"/>
        <v>#NUM!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13" t="s">
        <v>424</v>
      </c>
      <c r="X14" s="13" t="s">
        <v>52</v>
      </c>
      <c r="Y14" s="1" t="s">
        <v>52</v>
      </c>
      <c r="Z14" s="1" t="s">
        <v>52</v>
      </c>
      <c r="AA14" s="28"/>
      <c r="AB14" s="1" t="s">
        <v>52</v>
      </c>
    </row>
    <row r="15" spans="1:28" ht="30" customHeight="1" x14ac:dyDescent="0.3">
      <c r="A15" s="13" t="s">
        <v>149</v>
      </c>
      <c r="B15" s="13" t="s">
        <v>147</v>
      </c>
      <c r="C15" s="13" t="s">
        <v>148</v>
      </c>
      <c r="D15" s="26" t="s">
        <v>60</v>
      </c>
      <c r="E15" s="27"/>
      <c r="F15" s="13"/>
      <c r="G15" s="27"/>
      <c r="H15" s="13"/>
      <c r="I15" s="27"/>
      <c r="J15" s="13"/>
      <c r="K15" s="27"/>
      <c r="L15" s="13"/>
      <c r="M15" s="27"/>
      <c r="N15" s="13" t="s">
        <v>52</v>
      </c>
      <c r="O15" s="27" t="e">
        <f t="shared" si="0"/>
        <v>#NUM!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13" t="s">
        <v>425</v>
      </c>
      <c r="X15" s="13" t="s">
        <v>52</v>
      </c>
      <c r="Y15" s="1" t="s">
        <v>52</v>
      </c>
      <c r="Z15" s="1" t="s">
        <v>52</v>
      </c>
      <c r="AA15" s="28"/>
      <c r="AB15" s="1" t="s">
        <v>52</v>
      </c>
    </row>
    <row r="16" spans="1:28" ht="30" customHeight="1" x14ac:dyDescent="0.3">
      <c r="A16" s="13" t="s">
        <v>152</v>
      </c>
      <c r="B16" s="13" t="s">
        <v>147</v>
      </c>
      <c r="C16" s="13" t="s">
        <v>151</v>
      </c>
      <c r="D16" s="26" t="s">
        <v>60</v>
      </c>
      <c r="E16" s="27"/>
      <c r="F16" s="13"/>
      <c r="G16" s="27"/>
      <c r="H16" s="13"/>
      <c r="I16" s="27"/>
      <c r="J16" s="13"/>
      <c r="K16" s="27"/>
      <c r="L16" s="13"/>
      <c r="M16" s="27"/>
      <c r="N16" s="13" t="s">
        <v>52</v>
      </c>
      <c r="O16" s="27" t="e">
        <f t="shared" si="0"/>
        <v>#NUM!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13" t="s">
        <v>426</v>
      </c>
      <c r="X16" s="13" t="s">
        <v>52</v>
      </c>
      <c r="Y16" s="1" t="s">
        <v>52</v>
      </c>
      <c r="Z16" s="1" t="s">
        <v>52</v>
      </c>
      <c r="AA16" s="28"/>
      <c r="AB16" s="1" t="s">
        <v>52</v>
      </c>
    </row>
    <row r="17" spans="1:28" ht="30" customHeight="1" x14ac:dyDescent="0.3">
      <c r="A17" s="13" t="s">
        <v>156</v>
      </c>
      <c r="B17" s="13" t="s">
        <v>154</v>
      </c>
      <c r="C17" s="13" t="s">
        <v>155</v>
      </c>
      <c r="D17" s="26" t="s">
        <v>60</v>
      </c>
      <c r="E17" s="27"/>
      <c r="F17" s="13"/>
      <c r="G17" s="27"/>
      <c r="H17" s="13"/>
      <c r="I17" s="27"/>
      <c r="J17" s="13"/>
      <c r="K17" s="27"/>
      <c r="L17" s="13"/>
      <c r="M17" s="27"/>
      <c r="N17" s="13" t="s">
        <v>52</v>
      </c>
      <c r="O17" s="27" t="e">
        <f t="shared" si="0"/>
        <v>#NUM!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13" t="s">
        <v>427</v>
      </c>
      <c r="X17" s="13" t="s">
        <v>52</v>
      </c>
      <c r="Y17" s="1" t="s">
        <v>52</v>
      </c>
      <c r="Z17" s="1" t="s">
        <v>52</v>
      </c>
      <c r="AA17" s="28"/>
      <c r="AB17" s="1" t="s">
        <v>52</v>
      </c>
    </row>
    <row r="18" spans="1:28" ht="30" customHeight="1" x14ac:dyDescent="0.3">
      <c r="A18" s="13" t="s">
        <v>159</v>
      </c>
      <c r="B18" s="13" t="s">
        <v>154</v>
      </c>
      <c r="C18" s="13" t="s">
        <v>158</v>
      </c>
      <c r="D18" s="26" t="s">
        <v>60</v>
      </c>
      <c r="E18" s="27"/>
      <c r="F18" s="13"/>
      <c r="G18" s="27"/>
      <c r="H18" s="13"/>
      <c r="I18" s="27"/>
      <c r="J18" s="13"/>
      <c r="K18" s="27"/>
      <c r="L18" s="13"/>
      <c r="M18" s="27"/>
      <c r="N18" s="13" t="s">
        <v>52</v>
      </c>
      <c r="O18" s="27" t="e">
        <f t="shared" si="0"/>
        <v>#NUM!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13" t="s">
        <v>428</v>
      </c>
      <c r="X18" s="13" t="s">
        <v>52</v>
      </c>
      <c r="Y18" s="1" t="s">
        <v>52</v>
      </c>
      <c r="Z18" s="1" t="s">
        <v>52</v>
      </c>
      <c r="AA18" s="28"/>
      <c r="AB18" s="1" t="s">
        <v>52</v>
      </c>
    </row>
    <row r="19" spans="1:28" ht="30" customHeight="1" x14ac:dyDescent="0.3">
      <c r="A19" s="13" t="s">
        <v>171</v>
      </c>
      <c r="B19" s="13" t="s">
        <v>169</v>
      </c>
      <c r="C19" s="13" t="s">
        <v>170</v>
      </c>
      <c r="D19" s="26" t="s">
        <v>60</v>
      </c>
      <c r="E19" s="27"/>
      <c r="F19" s="13"/>
      <c r="G19" s="27"/>
      <c r="H19" s="13"/>
      <c r="I19" s="27"/>
      <c r="J19" s="13"/>
      <c r="K19" s="27"/>
      <c r="L19" s="13"/>
      <c r="M19" s="27"/>
      <c r="N19" s="13" t="s">
        <v>52</v>
      </c>
      <c r="O19" s="27" t="e">
        <f t="shared" si="0"/>
        <v>#NUM!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13" t="s">
        <v>429</v>
      </c>
      <c r="X19" s="13" t="s">
        <v>52</v>
      </c>
      <c r="Y19" s="1" t="s">
        <v>52</v>
      </c>
      <c r="Z19" s="1" t="s">
        <v>52</v>
      </c>
      <c r="AA19" s="28"/>
      <c r="AB19" s="1" t="s">
        <v>52</v>
      </c>
    </row>
    <row r="20" spans="1:28" ht="30" customHeight="1" x14ac:dyDescent="0.3">
      <c r="A20" s="13" t="s">
        <v>308</v>
      </c>
      <c r="B20" s="13" t="s">
        <v>307</v>
      </c>
      <c r="C20" s="13" t="s">
        <v>240</v>
      </c>
      <c r="D20" s="26" t="s">
        <v>241</v>
      </c>
      <c r="E20" s="27"/>
      <c r="F20" s="13"/>
      <c r="G20" s="27"/>
      <c r="H20" s="13"/>
      <c r="I20" s="27"/>
      <c r="J20" s="13"/>
      <c r="K20" s="27"/>
      <c r="L20" s="13"/>
      <c r="M20" s="27"/>
      <c r="N20" s="13" t="s">
        <v>52</v>
      </c>
      <c r="O20" s="27">
        <v>0</v>
      </c>
      <c r="P20" s="27"/>
      <c r="Q20" s="27"/>
      <c r="R20" s="27"/>
      <c r="S20" s="27">
        <v>0</v>
      </c>
      <c r="T20" s="27">
        <v>0</v>
      </c>
      <c r="U20" s="27">
        <v>0</v>
      </c>
      <c r="V20" s="27">
        <v>0</v>
      </c>
      <c r="W20" s="13" t="s">
        <v>430</v>
      </c>
      <c r="X20" s="13" t="s">
        <v>52</v>
      </c>
      <c r="Y20" s="1" t="s">
        <v>431</v>
      </c>
      <c r="Z20" s="1" t="s">
        <v>52</v>
      </c>
      <c r="AA20" s="28"/>
      <c r="AB20" s="1" t="s">
        <v>52</v>
      </c>
    </row>
    <row r="21" spans="1:28" ht="30" customHeight="1" x14ac:dyDescent="0.3">
      <c r="A21" s="13" t="s">
        <v>273</v>
      </c>
      <c r="B21" s="13" t="s">
        <v>272</v>
      </c>
      <c r="C21" s="13" t="s">
        <v>240</v>
      </c>
      <c r="D21" s="26" t="s">
        <v>241</v>
      </c>
      <c r="E21" s="27">
        <v>0</v>
      </c>
      <c r="F21" s="13" t="s">
        <v>52</v>
      </c>
      <c r="G21" s="27">
        <v>0</v>
      </c>
      <c r="H21" s="13" t="s">
        <v>52</v>
      </c>
      <c r="I21" s="27">
        <v>0</v>
      </c>
      <c r="J21" s="13" t="s">
        <v>52</v>
      </c>
      <c r="K21" s="27">
        <v>0</v>
      </c>
      <c r="L21" s="13" t="s">
        <v>52</v>
      </c>
      <c r="M21" s="27">
        <v>0</v>
      </c>
      <c r="N21" s="13" t="s">
        <v>52</v>
      </c>
      <c r="O21" s="27">
        <v>0</v>
      </c>
      <c r="P21" s="27"/>
      <c r="Q21" s="27"/>
      <c r="R21" s="27"/>
      <c r="S21" s="27">
        <v>0</v>
      </c>
      <c r="T21" s="27">
        <v>0</v>
      </c>
      <c r="U21" s="27">
        <v>0</v>
      </c>
      <c r="V21" s="27">
        <v>0</v>
      </c>
      <c r="W21" s="13" t="s">
        <v>432</v>
      </c>
      <c r="X21" s="13" t="s">
        <v>52</v>
      </c>
      <c r="Y21" s="1" t="s">
        <v>431</v>
      </c>
      <c r="Z21" s="1" t="s">
        <v>52</v>
      </c>
      <c r="AA21" s="28"/>
      <c r="AB21" s="1" t="s">
        <v>52</v>
      </c>
    </row>
    <row r="22" spans="1:28" ht="30" customHeight="1" x14ac:dyDescent="0.3">
      <c r="A22" s="13" t="s">
        <v>336</v>
      </c>
      <c r="B22" s="13" t="s">
        <v>335</v>
      </c>
      <c r="C22" s="13" t="s">
        <v>240</v>
      </c>
      <c r="D22" s="26" t="s">
        <v>241</v>
      </c>
      <c r="E22" s="27">
        <v>0</v>
      </c>
      <c r="F22" s="13" t="s">
        <v>52</v>
      </c>
      <c r="G22" s="27">
        <v>0</v>
      </c>
      <c r="H22" s="13" t="s">
        <v>52</v>
      </c>
      <c r="I22" s="27">
        <v>0</v>
      </c>
      <c r="J22" s="13" t="s">
        <v>52</v>
      </c>
      <c r="K22" s="27">
        <v>0</v>
      </c>
      <c r="L22" s="13" t="s">
        <v>52</v>
      </c>
      <c r="M22" s="27">
        <v>0</v>
      </c>
      <c r="N22" s="13" t="s">
        <v>52</v>
      </c>
      <c r="O22" s="27">
        <v>0</v>
      </c>
      <c r="P22" s="27"/>
      <c r="Q22" s="27"/>
      <c r="R22" s="27"/>
      <c r="S22" s="27">
        <v>0</v>
      </c>
      <c r="T22" s="27">
        <v>0</v>
      </c>
      <c r="U22" s="27">
        <v>0</v>
      </c>
      <c r="V22" s="27">
        <v>0</v>
      </c>
      <c r="W22" s="13" t="s">
        <v>433</v>
      </c>
      <c r="X22" s="13" t="s">
        <v>52</v>
      </c>
      <c r="Y22" s="1" t="s">
        <v>431</v>
      </c>
      <c r="Z22" s="1" t="s">
        <v>52</v>
      </c>
      <c r="AA22" s="28"/>
      <c r="AB22" s="1" t="s">
        <v>52</v>
      </c>
    </row>
    <row r="23" spans="1:28" ht="30" customHeight="1" x14ac:dyDescent="0.3">
      <c r="A23" s="13" t="s">
        <v>242</v>
      </c>
      <c r="B23" s="13" t="s">
        <v>239</v>
      </c>
      <c r="C23" s="13" t="s">
        <v>240</v>
      </c>
      <c r="D23" s="26" t="s">
        <v>241</v>
      </c>
      <c r="E23" s="27">
        <v>0</v>
      </c>
      <c r="F23" s="13" t="s">
        <v>52</v>
      </c>
      <c r="G23" s="27">
        <v>0</v>
      </c>
      <c r="H23" s="13" t="s">
        <v>52</v>
      </c>
      <c r="I23" s="27">
        <v>0</v>
      </c>
      <c r="J23" s="13" t="s">
        <v>52</v>
      </c>
      <c r="K23" s="27">
        <v>0</v>
      </c>
      <c r="L23" s="13" t="s">
        <v>52</v>
      </c>
      <c r="M23" s="27">
        <v>0</v>
      </c>
      <c r="N23" s="13" t="s">
        <v>52</v>
      </c>
      <c r="O23" s="27">
        <v>0</v>
      </c>
      <c r="P23" s="27"/>
      <c r="Q23" s="27"/>
      <c r="R23" s="27"/>
      <c r="S23" s="27">
        <v>0</v>
      </c>
      <c r="T23" s="27">
        <v>0</v>
      </c>
      <c r="U23" s="27">
        <v>0</v>
      </c>
      <c r="V23" s="27">
        <v>0</v>
      </c>
      <c r="W23" s="13" t="s">
        <v>434</v>
      </c>
      <c r="X23" s="13" t="s">
        <v>52</v>
      </c>
      <c r="Y23" s="1" t="s">
        <v>431</v>
      </c>
      <c r="Z23" s="1" t="s">
        <v>52</v>
      </c>
      <c r="AA23" s="28"/>
      <c r="AB23" s="1" t="s">
        <v>52</v>
      </c>
    </row>
    <row r="24" spans="1:28" ht="30" customHeight="1" x14ac:dyDescent="0.3">
      <c r="A24" s="13" t="s">
        <v>387</v>
      </c>
      <c r="B24" s="13" t="s">
        <v>386</v>
      </c>
      <c r="C24" s="13" t="s">
        <v>240</v>
      </c>
      <c r="D24" s="26" t="s">
        <v>241</v>
      </c>
      <c r="E24" s="27">
        <v>0</v>
      </c>
      <c r="F24" s="13" t="s">
        <v>52</v>
      </c>
      <c r="G24" s="27">
        <v>0</v>
      </c>
      <c r="H24" s="13" t="s">
        <v>52</v>
      </c>
      <c r="I24" s="27">
        <v>0</v>
      </c>
      <c r="J24" s="13" t="s">
        <v>52</v>
      </c>
      <c r="K24" s="27">
        <v>0</v>
      </c>
      <c r="L24" s="13" t="s">
        <v>52</v>
      </c>
      <c r="M24" s="27">
        <v>0</v>
      </c>
      <c r="N24" s="13" t="s">
        <v>52</v>
      </c>
      <c r="O24" s="27">
        <v>0</v>
      </c>
      <c r="P24" s="27"/>
      <c r="Q24" s="27"/>
      <c r="R24" s="27"/>
      <c r="S24" s="27">
        <v>0</v>
      </c>
      <c r="T24" s="27">
        <v>0</v>
      </c>
      <c r="U24" s="27">
        <v>0</v>
      </c>
      <c r="V24" s="27">
        <v>0</v>
      </c>
      <c r="W24" s="13" t="s">
        <v>435</v>
      </c>
      <c r="X24" s="13" t="s">
        <v>52</v>
      </c>
      <c r="Y24" s="1" t="s">
        <v>431</v>
      </c>
      <c r="Z24" s="1" t="s">
        <v>52</v>
      </c>
      <c r="AA24" s="28"/>
      <c r="AB24" s="1" t="s">
        <v>52</v>
      </c>
    </row>
    <row r="25" spans="1:28" ht="30" customHeight="1" x14ac:dyDescent="0.3">
      <c r="A25" s="13" t="s">
        <v>305</v>
      </c>
      <c r="B25" s="13" t="s">
        <v>304</v>
      </c>
      <c r="C25" s="13" t="s">
        <v>240</v>
      </c>
      <c r="D25" s="26" t="s">
        <v>241</v>
      </c>
      <c r="E25" s="27">
        <v>0</v>
      </c>
      <c r="F25" s="13" t="s">
        <v>52</v>
      </c>
      <c r="G25" s="27">
        <v>0</v>
      </c>
      <c r="H25" s="13" t="s">
        <v>52</v>
      </c>
      <c r="I25" s="27">
        <v>0</v>
      </c>
      <c r="J25" s="13" t="s">
        <v>52</v>
      </c>
      <c r="K25" s="27">
        <v>0</v>
      </c>
      <c r="L25" s="13" t="s">
        <v>52</v>
      </c>
      <c r="M25" s="27">
        <v>0</v>
      </c>
      <c r="N25" s="13" t="s">
        <v>52</v>
      </c>
      <c r="O25" s="27">
        <v>0</v>
      </c>
      <c r="P25" s="27"/>
      <c r="Q25" s="27"/>
      <c r="R25" s="27"/>
      <c r="S25" s="27">
        <v>0</v>
      </c>
      <c r="T25" s="27">
        <v>0</v>
      </c>
      <c r="U25" s="27">
        <v>0</v>
      </c>
      <c r="V25" s="27">
        <v>0</v>
      </c>
      <c r="W25" s="13" t="s">
        <v>436</v>
      </c>
      <c r="X25" s="13" t="s">
        <v>52</v>
      </c>
      <c r="Y25" s="1" t="s">
        <v>431</v>
      </c>
      <c r="Z25" s="1" t="s">
        <v>52</v>
      </c>
      <c r="AA25" s="28"/>
      <c r="AB25" s="1" t="s">
        <v>52</v>
      </c>
    </row>
    <row r="26" spans="1:28" ht="30" customHeight="1" x14ac:dyDescent="0.3">
      <c r="A26" s="13" t="s">
        <v>209</v>
      </c>
      <c r="B26" s="13"/>
      <c r="C26" s="13"/>
      <c r="D26" s="26"/>
      <c r="E26" s="27"/>
      <c r="F26" s="13"/>
      <c r="G26" s="27"/>
      <c r="H26" s="13"/>
      <c r="I26" s="27"/>
      <c r="J26" s="13"/>
      <c r="K26" s="27"/>
      <c r="L26" s="13"/>
      <c r="M26" s="27"/>
      <c r="N26" s="13"/>
      <c r="O26" s="27"/>
      <c r="P26" s="27"/>
      <c r="Q26" s="27"/>
      <c r="R26" s="27"/>
      <c r="S26" s="27"/>
      <c r="T26" s="27"/>
      <c r="U26" s="27"/>
      <c r="V26" s="27"/>
      <c r="W26" s="13"/>
      <c r="X26" s="13" t="s">
        <v>52</v>
      </c>
      <c r="Y26" s="1" t="s">
        <v>52</v>
      </c>
      <c r="Z26" s="1" t="s">
        <v>52</v>
      </c>
      <c r="AA26" s="28"/>
      <c r="AB26" s="1" t="s">
        <v>52</v>
      </c>
    </row>
    <row r="27" spans="1:28" ht="30" customHeight="1" x14ac:dyDescent="0.3">
      <c r="A27" s="13" t="s">
        <v>211</v>
      </c>
      <c r="B27" s="13"/>
      <c r="C27" s="13"/>
      <c r="D27" s="26"/>
      <c r="E27" s="27"/>
      <c r="F27" s="13"/>
      <c r="G27" s="27"/>
      <c r="H27" s="13"/>
      <c r="I27" s="27"/>
      <c r="J27" s="13"/>
      <c r="K27" s="27"/>
      <c r="L27" s="13"/>
      <c r="M27" s="27"/>
      <c r="N27" s="13"/>
      <c r="O27" s="27"/>
      <c r="P27" s="27"/>
      <c r="Q27" s="27"/>
      <c r="R27" s="27"/>
      <c r="S27" s="27"/>
      <c r="T27" s="27"/>
      <c r="U27" s="27"/>
      <c r="V27" s="27"/>
      <c r="W27" s="13"/>
      <c r="X27" s="13" t="s">
        <v>52</v>
      </c>
      <c r="Y27" s="1" t="s">
        <v>52</v>
      </c>
      <c r="Z27" s="1" t="s">
        <v>52</v>
      </c>
      <c r="AA27" s="28"/>
      <c r="AB27" s="1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ECB2-DF1D-444D-ADF5-FC093169F49C}">
  <dimension ref="A1:M43"/>
  <sheetViews>
    <sheetView workbookViewId="0"/>
  </sheetViews>
  <sheetFormatPr defaultRowHeight="16.5" x14ac:dyDescent="0.3"/>
  <sheetData>
    <row r="1" spans="1:7" x14ac:dyDescent="0.3">
      <c r="A1" t="s">
        <v>442</v>
      </c>
    </row>
    <row r="2" spans="1:7" x14ac:dyDescent="0.3">
      <c r="A2" s="1" t="s">
        <v>443</v>
      </c>
      <c r="B2" t="s">
        <v>444</v>
      </c>
      <c r="C2" s="1" t="s">
        <v>445</v>
      </c>
    </row>
    <row r="3" spans="1:7" x14ac:dyDescent="0.3">
      <c r="A3" s="1" t="s">
        <v>446</v>
      </c>
      <c r="B3" t="s">
        <v>447</v>
      </c>
    </row>
    <row r="4" spans="1:7" x14ac:dyDescent="0.3">
      <c r="A4" s="1" t="s">
        <v>448</v>
      </c>
      <c r="B4">
        <v>5</v>
      </c>
    </row>
    <row r="5" spans="1:7" x14ac:dyDescent="0.3">
      <c r="A5" s="1" t="s">
        <v>449</v>
      </c>
      <c r="B5">
        <v>5</v>
      </c>
    </row>
    <row r="6" spans="1:7" x14ac:dyDescent="0.3">
      <c r="A6" s="1" t="s">
        <v>450</v>
      </c>
      <c r="B6" t="s">
        <v>451</v>
      </c>
    </row>
    <row r="7" spans="1:7" x14ac:dyDescent="0.3">
      <c r="A7" s="1" t="s">
        <v>452</v>
      </c>
      <c r="B7" t="s">
        <v>444</v>
      </c>
      <c r="C7">
        <v>1</v>
      </c>
    </row>
    <row r="8" spans="1:7" x14ac:dyDescent="0.3">
      <c r="A8" s="1" t="s">
        <v>453</v>
      </c>
      <c r="B8" t="s">
        <v>444</v>
      </c>
      <c r="C8">
        <v>2</v>
      </c>
    </row>
    <row r="9" spans="1:7" x14ac:dyDescent="0.3">
      <c r="A9" s="1" t="s">
        <v>454</v>
      </c>
      <c r="B9" t="s">
        <v>404</v>
      </c>
      <c r="C9" t="s">
        <v>406</v>
      </c>
      <c r="D9" t="s">
        <v>407</v>
      </c>
      <c r="E9" t="s">
        <v>408</v>
      </c>
      <c r="F9" t="s">
        <v>409</v>
      </c>
      <c r="G9" t="s">
        <v>455</v>
      </c>
    </row>
    <row r="10" spans="1:7" x14ac:dyDescent="0.3">
      <c r="A10" s="1" t="s">
        <v>456</v>
      </c>
      <c r="B10">
        <v>1153.3</v>
      </c>
      <c r="C10">
        <v>0</v>
      </c>
      <c r="D10">
        <v>0</v>
      </c>
    </row>
    <row r="11" spans="1:7" x14ac:dyDescent="0.3">
      <c r="A11" s="1" t="s">
        <v>457</v>
      </c>
      <c r="B11" t="s">
        <v>458</v>
      </c>
      <c r="C11">
        <v>4</v>
      </c>
    </row>
    <row r="12" spans="1:7" x14ac:dyDescent="0.3">
      <c r="A12" s="1" t="s">
        <v>459</v>
      </c>
      <c r="B12" t="s">
        <v>458</v>
      </c>
      <c r="C12">
        <v>4</v>
      </c>
    </row>
    <row r="13" spans="1:7" x14ac:dyDescent="0.3">
      <c r="A13" s="1" t="s">
        <v>460</v>
      </c>
      <c r="B13" t="s">
        <v>458</v>
      </c>
      <c r="C13">
        <v>3</v>
      </c>
    </row>
    <row r="14" spans="1:7" x14ac:dyDescent="0.3">
      <c r="A14" s="1" t="s">
        <v>461</v>
      </c>
      <c r="B14" t="s">
        <v>444</v>
      </c>
      <c r="C14">
        <v>5</v>
      </c>
    </row>
    <row r="15" spans="1:7" x14ac:dyDescent="0.3">
      <c r="A15" s="1" t="s">
        <v>462</v>
      </c>
      <c r="B15" t="s">
        <v>463</v>
      </c>
      <c r="C15" t="s">
        <v>464</v>
      </c>
      <c r="D15" t="s">
        <v>464</v>
      </c>
      <c r="E15" t="s">
        <v>464</v>
      </c>
      <c r="F15" t="s">
        <v>464</v>
      </c>
    </row>
    <row r="16" spans="1:7" x14ac:dyDescent="0.3">
      <c r="A16" s="1" t="s">
        <v>465</v>
      </c>
      <c r="B16">
        <v>0</v>
      </c>
      <c r="C16">
        <v>0</v>
      </c>
    </row>
    <row r="17" spans="1:13" x14ac:dyDescent="0.3">
      <c r="A17" s="1" t="s">
        <v>466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1" t="s">
        <v>467</v>
      </c>
      <c r="B18">
        <v>0</v>
      </c>
      <c r="C18">
        <v>0</v>
      </c>
    </row>
    <row r="19" spans="1:13" x14ac:dyDescent="0.3">
      <c r="A19" s="1" t="s">
        <v>468</v>
      </c>
    </row>
    <row r="20" spans="1:13" x14ac:dyDescent="0.3">
      <c r="A20" s="1" t="s">
        <v>469</v>
      </c>
      <c r="B20" s="1" t="s">
        <v>52</v>
      </c>
      <c r="C20">
        <v>1</v>
      </c>
    </row>
    <row r="21" spans="1:13" x14ac:dyDescent="0.3">
      <c r="A21" t="s">
        <v>471</v>
      </c>
      <c r="B21" t="s">
        <v>472</v>
      </c>
      <c r="C21" t="s">
        <v>473</v>
      </c>
    </row>
    <row r="22" spans="1:13" x14ac:dyDescent="0.3">
      <c r="A22">
        <v>1</v>
      </c>
      <c r="B22" s="1" t="s">
        <v>474</v>
      </c>
      <c r="C22" s="1" t="s">
        <v>437</v>
      </c>
    </row>
    <row r="23" spans="1:13" x14ac:dyDescent="0.3">
      <c r="A23">
        <v>2</v>
      </c>
      <c r="B23" s="1" t="s">
        <v>475</v>
      </c>
      <c r="C23" s="1" t="s">
        <v>476</v>
      </c>
    </row>
    <row r="24" spans="1:13" x14ac:dyDescent="0.3">
      <c r="A24">
        <v>3</v>
      </c>
      <c r="B24" s="1" t="s">
        <v>477</v>
      </c>
      <c r="C24" s="1" t="s">
        <v>478</v>
      </c>
    </row>
    <row r="25" spans="1:13" x14ac:dyDescent="0.3">
      <c r="A25">
        <v>4</v>
      </c>
      <c r="B25" s="1" t="s">
        <v>479</v>
      </c>
      <c r="C25" s="1" t="s">
        <v>480</v>
      </c>
    </row>
    <row r="26" spans="1:13" x14ac:dyDescent="0.3">
      <c r="A26">
        <v>5</v>
      </c>
      <c r="B26" s="1" t="s">
        <v>481</v>
      </c>
      <c r="C26" s="1" t="s">
        <v>52</v>
      </c>
    </row>
    <row r="27" spans="1:13" x14ac:dyDescent="0.3">
      <c r="A27">
        <v>6</v>
      </c>
      <c r="B27" s="1" t="s">
        <v>439</v>
      </c>
      <c r="C27" s="1" t="s">
        <v>438</v>
      </c>
    </row>
    <row r="28" spans="1:13" x14ac:dyDescent="0.3">
      <c r="A28">
        <v>7</v>
      </c>
      <c r="B28" s="1" t="s">
        <v>441</v>
      </c>
      <c r="C28" s="1" t="s">
        <v>440</v>
      </c>
    </row>
    <row r="29" spans="1:13" x14ac:dyDescent="0.3">
      <c r="A29">
        <v>8</v>
      </c>
      <c r="B29" s="1" t="s">
        <v>482</v>
      </c>
      <c r="C29" s="1" t="s">
        <v>52</v>
      </c>
    </row>
    <row r="30" spans="1:13" x14ac:dyDescent="0.3">
      <c r="A30">
        <v>9</v>
      </c>
      <c r="B30" s="1" t="s">
        <v>482</v>
      </c>
      <c r="C30" s="1" t="s">
        <v>52</v>
      </c>
    </row>
    <row r="31" spans="1:13" x14ac:dyDescent="0.3">
      <c r="A31" t="s">
        <v>463</v>
      </c>
      <c r="B31" s="1" t="s">
        <v>483</v>
      </c>
      <c r="C31" s="1" t="s">
        <v>52</v>
      </c>
    </row>
    <row r="32" spans="1:13" x14ac:dyDescent="0.3">
      <c r="A32" t="s">
        <v>431</v>
      </c>
      <c r="B32" s="1" t="s">
        <v>484</v>
      </c>
      <c r="C32" s="1" t="s">
        <v>52</v>
      </c>
    </row>
    <row r="33" spans="1:3" x14ac:dyDescent="0.3">
      <c r="A33" t="s">
        <v>444</v>
      </c>
      <c r="B33" s="1" t="s">
        <v>483</v>
      </c>
      <c r="C33" s="1" t="s">
        <v>52</v>
      </c>
    </row>
    <row r="34" spans="1:3" x14ac:dyDescent="0.3">
      <c r="A34" t="s">
        <v>485</v>
      </c>
      <c r="B34" s="1" t="s">
        <v>483</v>
      </c>
      <c r="C34" s="1" t="s">
        <v>52</v>
      </c>
    </row>
    <row r="35" spans="1:3" x14ac:dyDescent="0.3">
      <c r="A35" t="s">
        <v>486</v>
      </c>
      <c r="B35" s="1" t="s">
        <v>483</v>
      </c>
      <c r="C35" s="1" t="s">
        <v>52</v>
      </c>
    </row>
    <row r="36" spans="1:3" x14ac:dyDescent="0.3">
      <c r="A36" t="s">
        <v>64</v>
      </c>
      <c r="B36" s="1" t="s">
        <v>483</v>
      </c>
      <c r="C36" s="1" t="s">
        <v>52</v>
      </c>
    </row>
    <row r="37" spans="1:3" x14ac:dyDescent="0.3">
      <c r="A37" t="s">
        <v>487</v>
      </c>
      <c r="B37" s="1" t="s">
        <v>483</v>
      </c>
      <c r="C37" s="1" t="s">
        <v>52</v>
      </c>
    </row>
    <row r="38" spans="1:3" x14ac:dyDescent="0.3">
      <c r="A38" t="s">
        <v>488</v>
      </c>
      <c r="B38" s="1" t="s">
        <v>483</v>
      </c>
      <c r="C38" s="1" t="s">
        <v>52</v>
      </c>
    </row>
    <row r="39" spans="1:3" x14ac:dyDescent="0.3">
      <c r="A39" t="s">
        <v>489</v>
      </c>
      <c r="B39" s="1" t="s">
        <v>483</v>
      </c>
      <c r="C39" s="1" t="s">
        <v>52</v>
      </c>
    </row>
    <row r="40" spans="1:3" x14ac:dyDescent="0.3">
      <c r="A40" t="s">
        <v>490</v>
      </c>
      <c r="B40" s="1" t="s">
        <v>483</v>
      </c>
      <c r="C40" s="1" t="s">
        <v>52</v>
      </c>
    </row>
    <row r="43" spans="1:3" x14ac:dyDescent="0.3">
      <c r="A43" t="s">
        <v>470</v>
      </c>
      <c r="B43">
        <v>1234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BD8C-4222-4597-85F6-AE87526D4A41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10</vt:i4>
      </vt:variant>
    </vt:vector>
  </HeadingPairs>
  <TitlesOfParts>
    <vt:vector size="17" baseType="lpstr"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정희라</cp:lastModifiedBy>
  <dcterms:created xsi:type="dcterms:W3CDTF">2025-08-21T04:58:16Z</dcterms:created>
  <dcterms:modified xsi:type="dcterms:W3CDTF">2025-09-04T02:16:10Z</dcterms:modified>
</cp:coreProperties>
</file>